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osephstukey/Downloads/"/>
    </mc:Choice>
  </mc:AlternateContent>
  <xr:revisionPtr revIDLastSave="0" documentId="13_ncr:1_{5E227E84-52B9-9647-9B58-4C113AD1C659}" xr6:coauthVersionLast="47" xr6:coauthVersionMax="47" xr10:uidLastSave="{00000000-0000-0000-0000-000000000000}"/>
  <bookViews>
    <workbookView xWindow="0" yWindow="760" windowWidth="30240" windowHeight="1888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25" i="1" l="1"/>
  <c r="C125" i="1"/>
  <c r="C124" i="1"/>
  <c r="D123" i="1"/>
  <c r="C123" i="1"/>
  <c r="D122" i="1"/>
  <c r="D124" i="1" s="1"/>
  <c r="C122" i="1"/>
  <c r="D121" i="1"/>
  <c r="C121" i="1"/>
  <c r="D120" i="1"/>
  <c r="C120" i="1"/>
  <c r="D119" i="1"/>
  <c r="C119" i="1"/>
  <c r="D118" i="1"/>
  <c r="C118" i="1"/>
  <c r="D117" i="1"/>
  <c r="C117" i="1"/>
  <c r="D116" i="1"/>
  <c r="C116" i="1"/>
  <c r="D115" i="1"/>
  <c r="C115" i="1"/>
  <c r="D114" i="1"/>
  <c r="C114" i="1"/>
  <c r="D113" i="1"/>
  <c r="C113" i="1"/>
  <c r="D112" i="1"/>
  <c r="C112" i="1"/>
  <c r="D111" i="1"/>
  <c r="C111" i="1"/>
  <c r="D110" i="1"/>
  <c r="C110" i="1"/>
  <c r="D109" i="1"/>
  <c r="C109" i="1"/>
</calcChain>
</file>

<file path=xl/sharedStrings.xml><?xml version="1.0" encoding="utf-8"?>
<sst xmlns="http://schemas.openxmlformats.org/spreadsheetml/2006/main" count="1898" uniqueCount="523">
  <si>
    <t xml:space="preserve">Hope College </t>
  </si>
  <si>
    <t>Student:</t>
  </si>
  <si>
    <t>Class annotations for submission</t>
  </si>
  <si>
    <t>phage spino is smelly</t>
  </si>
  <si>
    <t>PGR course</t>
  </si>
  <si>
    <t>Semester:</t>
  </si>
  <si>
    <t>2023S</t>
  </si>
  <si>
    <t>Phage:</t>
  </si>
  <si>
    <t>Spino</t>
  </si>
  <si>
    <t>Auto-annotated</t>
  </si>
  <si>
    <t>DNA Master</t>
  </si>
  <si>
    <t>phagesdb &amp;</t>
  </si>
  <si>
    <t>DNA Master - Auto-annotated</t>
  </si>
  <si>
    <t>Altered gene start coordinate</t>
  </si>
  <si>
    <t>CP -</t>
  </si>
  <si>
    <t>ST - Starterator</t>
  </si>
  <si>
    <t>Intergenic space</t>
  </si>
  <si>
    <t>If Gap:</t>
  </si>
  <si>
    <t>Record gene product function</t>
  </si>
  <si>
    <t>ONLY necessary if investigating putative membrane proteins</t>
  </si>
  <si>
    <t>Phamerator</t>
  </si>
  <si>
    <t>FINAL</t>
  </si>
  <si>
    <t>Student</t>
  </si>
  <si>
    <t>Genome Coordinates</t>
  </si>
  <si>
    <t>at 5' for FWD OR 3' for REV</t>
  </si>
  <si>
    <t>Gene Coding</t>
  </si>
  <si>
    <t>All  CP</t>
  </si>
  <si>
    <t>Sugested Start (SS)</t>
  </si>
  <si>
    <t>BLAST-start</t>
  </si>
  <si>
    <t>LO - Longest ORF</t>
  </si>
  <si>
    <t>from approved functions list</t>
  </si>
  <si>
    <t>SIF-BLAST</t>
  </si>
  <si>
    <t>SIF-HHPred</t>
  </si>
  <si>
    <t>% query</t>
  </si>
  <si>
    <t>SIF-Syn</t>
  </si>
  <si>
    <t>number of putative</t>
  </si>
  <si>
    <t>gene ID</t>
  </si>
  <si>
    <t>entering</t>
  </si>
  <si>
    <t>Reviewer Notes</t>
  </si>
  <si>
    <t>5' genome</t>
  </si>
  <si>
    <t>3' genome</t>
  </si>
  <si>
    <t>Gene direction</t>
  </si>
  <si>
    <t>Potential</t>
  </si>
  <si>
    <t>covered?</t>
  </si>
  <si>
    <t>SCS - Start Choice Source</t>
  </si>
  <si>
    <t>OR</t>
  </si>
  <si>
    <t>Mycobacterium phage</t>
  </si>
  <si>
    <t>Database</t>
  </si>
  <si>
    <t>Query AA first aligned</t>
  </si>
  <si>
    <t>Subject AA first aligned</t>
  </si>
  <si>
    <t>e-value or</t>
  </si>
  <si>
    <t>Record</t>
  </si>
  <si>
    <t>length (record bp)</t>
  </si>
  <si>
    <t>Yes or No</t>
  </si>
  <si>
    <t>RBS - Ribosome Binding Site</t>
  </si>
  <si>
    <t>Gene calling - annotations</t>
  </si>
  <si>
    <t>Function</t>
  </si>
  <si>
    <t>phage/organism</t>
  </si>
  <si>
    <t>gene accession #</t>
  </si>
  <si>
    <t>Phage/organism</t>
  </si>
  <si>
    <t>alignment</t>
  </si>
  <si>
    <t>Reference</t>
  </si>
  <si>
    <t>SIF-Mem</t>
  </si>
  <si>
    <t>domains found by</t>
  </si>
  <si>
    <t>gene number</t>
  </si>
  <si>
    <t>annotation</t>
  </si>
  <si>
    <t>Reviewer</t>
  </si>
  <si>
    <t>Record questions/concerns/points of uncertainty here - to capture your thoughts and questions when doing this gene call and do not forget</t>
  </si>
  <si>
    <t>coordinate</t>
  </si>
  <si>
    <t>Fwd or Rev</t>
  </si>
  <si>
    <t>see notes above</t>
  </si>
  <si>
    <t>Not Informative (NI)</t>
  </si>
  <si>
    <t>Subject name</t>
  </si>
  <si>
    <t>gene # or ID</t>
  </si>
  <si>
    <t>NCBI nr (default)</t>
  </si>
  <si>
    <t>record AA number</t>
  </si>
  <si>
    <t>coverage</t>
  </si>
  <si>
    <t>"No significant BLAST alignment"</t>
  </si>
  <si>
    <t>gap/overlap</t>
  </si>
  <si>
    <t>of gap or overlap</t>
  </si>
  <si>
    <t>Otherwise: NA</t>
  </si>
  <si>
    <t>Z score</t>
  </si>
  <si>
    <t>Final score</t>
  </si>
  <si>
    <t>Record best supporting data and additional/explanatory gene call notes here</t>
  </si>
  <si>
    <t>Interesting observations - possible worthy of future investigation?</t>
  </si>
  <si>
    <t>NKF. Checked all sources.</t>
  </si>
  <si>
    <t>or NKF</t>
  </si>
  <si>
    <t>name</t>
  </si>
  <si>
    <t>gene number or ID</t>
  </si>
  <si>
    <t>in database (only enter for non-mycobacteriophage genes</t>
  </si>
  <si>
    <t>e-value</t>
  </si>
  <si>
    <t>File ID</t>
  </si>
  <si>
    <t>(need to calculate)</t>
  </si>
  <si>
    <t>% probabilty</t>
  </si>
  <si>
    <t>phage</t>
  </si>
  <si>
    <t>Membrane</t>
  </si>
  <si>
    <t>Deep-TMHMM</t>
  </si>
  <si>
    <t>SOSUI</t>
  </si>
  <si>
    <t>Record additional/explanatory functional annotation notes here</t>
  </si>
  <si>
    <t>Consolidated notes.</t>
  </si>
  <si>
    <t>Consolidated DNA Master information - for repasting as "values" into next column</t>
  </si>
  <si>
    <t>Consolidated DNA Master information - for final editing and copying into next column</t>
  </si>
  <si>
    <t>Consolidated DNA Master information - for pasting into DNA Master file and then deleting</t>
  </si>
  <si>
    <t>JS</t>
  </si>
  <si>
    <t>added gene to dnam5 file (not in auto-annotation)</t>
  </si>
  <si>
    <t>FWd</t>
  </si>
  <si>
    <t>Yes</t>
  </si>
  <si>
    <t>Neither</t>
  </si>
  <si>
    <t>NI</t>
  </si>
  <si>
    <t>BellaTerra</t>
  </si>
  <si>
    <t>NCBI nr</t>
  </si>
  <si>
    <t>gap</t>
  </si>
  <si>
    <t>CP, BLASTp 1:1 alignment.</t>
  </si>
  <si>
    <t>HNH endonuclease</t>
  </si>
  <si>
    <t>HNH Endonuclease</t>
  </si>
  <si>
    <t>BellusTerra</t>
  </si>
  <si>
    <t>HNH  Endonuclease</t>
  </si>
  <si>
    <t>PDB</t>
  </si>
  <si>
    <t>G. metallireducens</t>
  </si>
  <si>
    <t>4H9D_C</t>
  </si>
  <si>
    <t>Funston_1</t>
  </si>
  <si>
    <t>Fwd</t>
  </si>
  <si>
    <t>Both</t>
  </si>
  <si>
    <t>SS</t>
  </si>
  <si>
    <t>IRACEMA64</t>
  </si>
  <si>
    <t>all data support this call</t>
  </si>
  <si>
    <t>missing N-term end of alignments to multiple BLASTp hits; where did that sequence go?</t>
  </si>
  <si>
    <t>NO</t>
  </si>
  <si>
    <t>EW</t>
  </si>
  <si>
    <t>No</t>
  </si>
  <si>
    <t>Obama12</t>
  </si>
  <si>
    <t>Start position is agreed on by all programs, 100% gene match in 88 other phages, 18 other phages have the extended version (longest ORF) of this gene but shorter version has better RBS Z and final scores</t>
  </si>
  <si>
    <t>minor tail protein</t>
  </si>
  <si>
    <t>tail protein or hypothetical protein</t>
  </si>
  <si>
    <t>Kampy</t>
  </si>
  <si>
    <t xml:space="preserve"> L-shaped tail fiber protein</t>
  </si>
  <si>
    <t>Escherichia virus T5</t>
  </si>
  <si>
    <t>7QG9_L</t>
  </si>
  <si>
    <t>Minor tail protein or hypothetical protein</t>
  </si>
  <si>
    <t>Funston_3</t>
  </si>
  <si>
    <t>SA</t>
  </si>
  <si>
    <t>Medusa</t>
  </si>
  <si>
    <t>Matching start calls, 100% matching genes in 20 other phages, best Z and final scores</t>
  </si>
  <si>
    <t>minor tail protein or NKF</t>
  </si>
  <si>
    <t>NKF</t>
  </si>
  <si>
    <t>Minor tail</t>
  </si>
  <si>
    <t>OKaNui_4</t>
  </si>
  <si>
    <t xml:space="preserve">HHPred did not run on the full sequence. BLASTn was run and regions 436-458 and 643-665 showed very high similarity. HHPred was run on region preceding 436 and a high match was found with collagen. BLASTp showed conserved domain of collagen as well. </t>
  </si>
  <si>
    <t>MK</t>
  </si>
  <si>
    <t>Connomayer</t>
  </si>
  <si>
    <t>Gap</t>
  </si>
  <si>
    <t>CP covers the whole ORF, longest reading frame, high Z value for RBS</t>
  </si>
  <si>
    <t>LeoAvram</t>
  </si>
  <si>
    <t>OA</t>
  </si>
  <si>
    <t>Both-GL</t>
  </si>
  <si>
    <t>Millski</t>
  </si>
  <si>
    <t>overlap</t>
  </si>
  <si>
    <t>N/A</t>
  </si>
  <si>
    <t>good CP from S, GM and GL presented two different starts but GL had stronger  Z-score and Final Score</t>
  </si>
  <si>
    <t xml:space="preserve">NKF </t>
  </si>
  <si>
    <t>NCBI all "hypothetical proteins", HHpred no proteins above 90% probability, synteny proposed no proteins, TMHMM no transmembrane protein detected</t>
  </si>
  <si>
    <t>DA</t>
  </si>
  <si>
    <t>Peaches</t>
  </si>
  <si>
    <t>CP from S strongly supports start-stop range</t>
  </si>
  <si>
    <t>HHPred suggested this to be an antitoxin. However, upon further investigation, the query doesn't contain enough coverage to confirm this suggestion. Also, all other databases labeled NKF</t>
  </si>
  <si>
    <t>CC</t>
  </si>
  <si>
    <t>HamSlice</t>
  </si>
  <si>
    <t>CP from S starts a little past 3900</t>
  </si>
  <si>
    <t>lysin A</t>
  </si>
  <si>
    <t>lysin a</t>
  </si>
  <si>
    <t>NKF (lysozome-like)</t>
  </si>
  <si>
    <t>3hbe X</t>
  </si>
  <si>
    <t>SCOP_d3hbex_</t>
  </si>
  <si>
    <t>Peaches _8</t>
  </si>
  <si>
    <t>LY</t>
  </si>
  <si>
    <t xml:space="preserve">Both </t>
  </si>
  <si>
    <t>holin</t>
  </si>
  <si>
    <t>Mycobacterial 2 TMS</t>
  </si>
  <si>
    <t>PF16081.8</t>
  </si>
  <si>
    <t>Holin</t>
  </si>
  <si>
    <t>Burger_8</t>
  </si>
  <si>
    <t>Arturo</t>
  </si>
  <si>
    <t>lysin b</t>
  </si>
  <si>
    <t xml:space="preserve">lysin b </t>
  </si>
  <si>
    <t>Mycobacteriophage D29</t>
  </si>
  <si>
    <t>3HC7_A</t>
  </si>
  <si>
    <t>Peaches_9</t>
  </si>
  <si>
    <t>All databases support lysin b</t>
  </si>
  <si>
    <t>Both-GM</t>
  </si>
  <si>
    <t>even though CP from S supports GL start, Z-score and Final score support GM</t>
  </si>
  <si>
    <t>terminase</t>
  </si>
  <si>
    <t xml:space="preserve">terminase </t>
  </si>
  <si>
    <t xml:space="preserve">Kampy </t>
  </si>
  <si>
    <t>terminase large subunit</t>
  </si>
  <si>
    <t>bacteriophage HK97</t>
  </si>
  <si>
    <t>6Z6D_A</t>
  </si>
  <si>
    <t>Peaches_11</t>
  </si>
  <si>
    <t>All databases support terminase large subunit</t>
  </si>
  <si>
    <t>KS</t>
  </si>
  <si>
    <t xml:space="preserve">portal protein </t>
  </si>
  <si>
    <t>portal protein</t>
  </si>
  <si>
    <t>Bacteriophage SPP1</t>
  </si>
  <si>
    <t>7Z4W_D</t>
  </si>
  <si>
    <t>Peaches_12</t>
  </si>
  <si>
    <t>All databases support portal protein</t>
  </si>
  <si>
    <t>Overlap</t>
  </si>
  <si>
    <t>CP covers the whole ORF, longest reading frame, Overlap of GTG apparent.</t>
  </si>
  <si>
    <t>capsid maturation protease</t>
  </si>
  <si>
    <t>Nyxis</t>
  </si>
  <si>
    <t>Mu protein F like protein</t>
  </si>
  <si>
    <t>CDD</t>
  </si>
  <si>
    <t>Mu_F</t>
  </si>
  <si>
    <t>PF04233.17</t>
  </si>
  <si>
    <t>Peaches_13</t>
  </si>
  <si>
    <t>CB</t>
  </si>
  <si>
    <t>Tinybot</t>
  </si>
  <si>
    <t>CP covers whole ORF, longest reading frame, presence of AGGA not present before other starts.</t>
  </si>
  <si>
    <t>scaffolding protein</t>
  </si>
  <si>
    <t>S.80alpha</t>
  </si>
  <si>
    <t>6B0X_b</t>
  </si>
  <si>
    <t>Scaffolding protein</t>
  </si>
  <si>
    <t>Peaches_14</t>
  </si>
  <si>
    <t>major capsid protein</t>
  </si>
  <si>
    <t>BellusTerra_15</t>
  </si>
  <si>
    <t>PK</t>
  </si>
  <si>
    <t>Camperdownii</t>
  </si>
  <si>
    <t>CP covers past ORF but no other start codons before, Strong Z value.</t>
  </si>
  <si>
    <t>head-to-tail adaptor</t>
  </si>
  <si>
    <t>Gene 16 has much stronger evidence that it is a head-to-tail connector. No HHpred data.</t>
  </si>
  <si>
    <t>yes</t>
  </si>
  <si>
    <t>All programs agree on starting location, 100% similarity with known gene, longest reading frame</t>
  </si>
  <si>
    <t>Head-tail connector</t>
  </si>
  <si>
    <t>Yqbg</t>
  </si>
  <si>
    <t>cd08053</t>
  </si>
  <si>
    <t>BellusTerra_17</t>
  </si>
  <si>
    <t>TL</t>
  </si>
  <si>
    <t>Meezee</t>
  </si>
  <si>
    <t xml:space="preserve">NKF (hypothetical protein) </t>
  </si>
  <si>
    <t>MEEZEE</t>
  </si>
  <si>
    <t>NL</t>
  </si>
  <si>
    <t>head-to-tail stopper</t>
  </si>
  <si>
    <t>head completion protein</t>
  </si>
  <si>
    <t>SPP1</t>
  </si>
  <si>
    <t>7Z4W_1</t>
  </si>
  <si>
    <t>Peaches_19</t>
  </si>
  <si>
    <t>GM and GL agree, 100% similairity with known gene, starterator and DNA master agree on startingl location</t>
  </si>
  <si>
    <t>tail completion/Neck1 protien</t>
  </si>
  <si>
    <t>NFK</t>
  </si>
  <si>
    <t>Pfam</t>
  </si>
  <si>
    <t>DUF5403</t>
  </si>
  <si>
    <t>Longest ORF, both programs agree, 100% similarity with known gene</t>
  </si>
  <si>
    <t>tail terminator</t>
  </si>
  <si>
    <t xml:space="preserve">Tail terminator </t>
  </si>
  <si>
    <t>Rhodobacter capsulatus</t>
  </si>
  <si>
    <t xml:space="preserve">6TE9_F </t>
  </si>
  <si>
    <t>Kampy_21</t>
  </si>
  <si>
    <t>major tail protein</t>
  </si>
  <si>
    <t>Bacteriophage sp.</t>
  </si>
  <si>
    <t xml:space="preserve">6XGR_L </t>
  </si>
  <si>
    <t>Peaches_22</t>
  </si>
  <si>
    <t>tail assembly chaperone</t>
  </si>
  <si>
    <t>tail assembly protein</t>
  </si>
  <si>
    <t>Bacteriophage</t>
  </si>
  <si>
    <t>PF17388.5</t>
  </si>
  <si>
    <t>Kampy_23</t>
  </si>
  <si>
    <t>programmed translational frameshift (-1)</t>
  </si>
  <si>
    <t>-1 programmed translational frameshift at coordinate 15442</t>
  </si>
  <si>
    <t>OH</t>
  </si>
  <si>
    <t>Commander</t>
  </si>
  <si>
    <t xml:space="preserve">NCBI Blast and Gene Mark have different alignement values, Blast puts it at 100% while gene mark puts it at 94.6. Also worth noting that starterator was somewhat in favor of the original start location, but I've decided to change due to DNA Master giving it a higher Z score and final score along with the other programs supporting the gene potential of the 15885 start. </t>
  </si>
  <si>
    <t>tape measure protein</t>
  </si>
  <si>
    <t>PBDe</t>
  </si>
  <si>
    <t>Staphylococcus virus 80alpha</t>
  </si>
  <si>
    <t xml:space="preserve">6V8I_CF </t>
  </si>
  <si>
    <t>Kampy_25</t>
  </si>
  <si>
    <t>HHPred says it has a higher chance of aligning with a different part of the same gene,  but the %query alignment is significantly better if I use the longer section I used</t>
  </si>
  <si>
    <t>Starterator showed 30 versions of the same gene all starting on the predicted start, as well as multiple variations that also start in the same spot, so I'm choosing not to disagree</t>
  </si>
  <si>
    <t>minor tail protien</t>
  </si>
  <si>
    <t>baseplate?</t>
  </si>
  <si>
    <t xml:space="preserve"> Lactococcus virus P2</t>
  </si>
  <si>
    <t>2WZP_P</t>
  </si>
  <si>
    <t>Kampy_26</t>
  </si>
  <si>
    <t>Not sure which of the two baseplate proteins to call it from HHPred</t>
  </si>
  <si>
    <t>Yes, read note</t>
  </si>
  <si>
    <t>The 3rd start at 19884 has slightly better Z values, but starterator and the gene potential strongly support the reccomended start</t>
  </si>
  <si>
    <t>phage tail</t>
  </si>
  <si>
    <t>(Staphylococcus virus 80alpha)</t>
  </si>
  <si>
    <t>6V8I_BE</t>
  </si>
  <si>
    <t>Funston_27</t>
  </si>
  <si>
    <t>Yes?</t>
  </si>
  <si>
    <t>0.0E0+00</t>
  </si>
  <si>
    <t>Full Coding Potential covered, may potentially be minor tail protein, no overlaps, longest reading frame</t>
  </si>
  <si>
    <t>PF10910.11</t>
  </si>
  <si>
    <t>unkown function</t>
  </si>
  <si>
    <t>JetBlade</t>
  </si>
  <si>
    <t>no</t>
  </si>
  <si>
    <t>coding potential partially covered, strong Z value</t>
  </si>
  <si>
    <t>NKF(below 90)</t>
  </si>
  <si>
    <t>NA</t>
  </si>
  <si>
    <t>PF20337.1</t>
  </si>
  <si>
    <t>Funston_29</t>
  </si>
  <si>
    <t>both</t>
  </si>
  <si>
    <t>(NA)</t>
  </si>
  <si>
    <t>Full Coding Potential covered, strong Z value</t>
  </si>
  <si>
    <t>phage shock protein B</t>
  </si>
  <si>
    <t>PspB</t>
  </si>
  <si>
    <t>PF06667.15</t>
  </si>
  <si>
    <t>Funston_30</t>
  </si>
  <si>
    <t>Eris</t>
  </si>
  <si>
    <t>Partial Coding Potential coverage, strong Z value</t>
  </si>
  <si>
    <t>NKF(hypothetical protein)</t>
  </si>
  <si>
    <t>Funston_31</t>
  </si>
  <si>
    <t>Rev</t>
  </si>
  <si>
    <t>Palestino</t>
  </si>
  <si>
    <t>NFK. Checked all sources</t>
  </si>
  <si>
    <t>PF15841.8</t>
  </si>
  <si>
    <t>MeeZee</t>
  </si>
  <si>
    <t>Full coding potentail, extremely strong Z value</t>
  </si>
  <si>
    <t>serine integrase</t>
  </si>
  <si>
    <t>Streptomyces virus phiC31</t>
  </si>
  <si>
    <t>4BQQ_B</t>
  </si>
  <si>
    <t>Meezee_33</t>
  </si>
  <si>
    <t>DELETED</t>
  </si>
  <si>
    <t>Kingmustik0402</t>
  </si>
  <si>
    <t>DELETE</t>
  </si>
  <si>
    <t>Holli</t>
  </si>
  <si>
    <t>Full CP coverage, S strongly supports start codon</t>
  </si>
  <si>
    <t>NKF. Checked all sources</t>
  </si>
  <si>
    <t>OKaNui</t>
  </si>
  <si>
    <t>SS confirms start at 27804 as well as a good Z-value and final score of RBS in comparison to other potential starts.</t>
  </si>
  <si>
    <t>NKF. Checked all sources (deoxycytidylate deaminase?)</t>
  </si>
  <si>
    <t>deoxycytidylate deaminase</t>
  </si>
  <si>
    <t>Tinybot_34</t>
  </si>
  <si>
    <t>Na</t>
  </si>
  <si>
    <t>NI, orpham</t>
  </si>
  <si>
    <t>Very strong Z value and presence of AGGA site, SS strong allignment with other phage genes.</t>
  </si>
  <si>
    <t>Some CP in S and Mtb GeneMark analyses.  1:1 BLASTp hits.</t>
  </si>
  <si>
    <t>KNF</t>
  </si>
  <si>
    <t>Full coverage</t>
  </si>
  <si>
    <t>Signal sequence</t>
  </si>
  <si>
    <t>full CP coverage, S strongly supports start codon</t>
  </si>
  <si>
    <t>helix-turn-helix DNA binding protein</t>
  </si>
  <si>
    <t>helix-turn-helix DNA-binding protein</t>
  </si>
  <si>
    <t>Cerulean</t>
  </si>
  <si>
    <t>helix-turn-helix, transcription regulator</t>
  </si>
  <si>
    <t>Ruegeria pomeroyi DSS-3</t>
  </si>
  <si>
    <t>SP03579</t>
  </si>
  <si>
    <t>Funston</t>
  </si>
  <si>
    <t>full CP coverage, S strongly supports start codon, longest reading frame</t>
  </si>
  <si>
    <t>full CP covereage, S strongly supports start codon, longest reading frame</t>
  </si>
  <si>
    <t>NKF - checked all sources</t>
  </si>
  <si>
    <t>(RNA polymerase 91%)</t>
  </si>
  <si>
    <t>DNA polymerase I</t>
  </si>
  <si>
    <t>Romney</t>
  </si>
  <si>
    <t>Vibrio phage phiVC8</t>
  </si>
  <si>
    <t>7PBK</t>
  </si>
  <si>
    <t>Funston_44</t>
  </si>
  <si>
    <t>(helix-turn-helix) DNA binding protien</t>
  </si>
  <si>
    <t>initiation control protien</t>
  </si>
  <si>
    <t>PF06156.16</t>
  </si>
  <si>
    <t>Funston_46</t>
  </si>
  <si>
    <t>cp coverage</t>
  </si>
  <si>
    <t>Bellus Terra</t>
  </si>
  <si>
    <t>ThyX-like thymidlate synthase</t>
  </si>
  <si>
    <t>thymidylate synthase</t>
  </si>
  <si>
    <t>Mycobacterium tuberculosis</t>
  </si>
  <si>
    <t xml:space="preserve">	3GWC_B</t>
  </si>
  <si>
    <t>Stasia</t>
  </si>
  <si>
    <t>High percent similarity, otherwise unsure</t>
  </si>
  <si>
    <t>ribonucleoside reductase class II or NKF</t>
  </si>
  <si>
    <t>(NCBI nr)</t>
  </si>
  <si>
    <t>(Peaches)</t>
  </si>
  <si>
    <t>Melvin</t>
  </si>
  <si>
    <t>Full CP coverage, Glimmer and GeneMark both called start</t>
  </si>
  <si>
    <t>ribonucleotide reductase</t>
  </si>
  <si>
    <t>ribonucleoside triphosphate reductase</t>
  </si>
  <si>
    <t>Lactobacillus leichmannii</t>
  </si>
  <si>
    <t>1L1L_C</t>
  </si>
  <si>
    <t>Funston_49</t>
  </si>
  <si>
    <t xml:space="preserve">CP coverage, more 1:1 ratios with Glimmer call + smaller gap </t>
  </si>
  <si>
    <t>GM</t>
  </si>
  <si>
    <t>metallo phosphoesterase</t>
  </si>
  <si>
    <t>Obama</t>
  </si>
  <si>
    <t>vacuolar protien</t>
  </si>
  <si>
    <t>SCOPe</t>
  </si>
  <si>
    <t>SCOP_d5gtua1</t>
  </si>
  <si>
    <t>metallophosphoesterase</t>
  </si>
  <si>
    <t>Funston_52</t>
  </si>
  <si>
    <t>Cindaradix</t>
  </si>
  <si>
    <t>Pretty Cool</t>
  </si>
  <si>
    <t>phosphorofructokinase</t>
  </si>
  <si>
    <t>PF19905.2</t>
  </si>
  <si>
    <t>Peaches_53</t>
  </si>
  <si>
    <t>TiroTheta9</t>
  </si>
  <si>
    <t>Fully covers, Called by Genemark</t>
  </si>
  <si>
    <t>DNA primase</t>
  </si>
  <si>
    <t>Pseudomonas aeruginosa</t>
  </si>
  <si>
    <t>5VAZ</t>
  </si>
  <si>
    <t>NKF (less than 90)</t>
  </si>
  <si>
    <t>Good gene good support</t>
  </si>
  <si>
    <t>NKF. All sources checked</t>
  </si>
  <si>
    <t>Iracema64</t>
  </si>
  <si>
    <t>endonuclease VII</t>
  </si>
  <si>
    <t>ENDONUCLEASE VII</t>
  </si>
  <si>
    <t>Phage T4</t>
  </si>
  <si>
    <t>1E7L_A</t>
  </si>
  <si>
    <t>Full CP coverage shown on genemark, Gl and GM agreed</t>
  </si>
  <si>
    <t>Bruiser</t>
  </si>
  <si>
    <t xml:space="preserve">CP covers entire ORF, Glimmer and GeneMark both called start, not the longest open reading frame but the selected segment has a higher RBS score </t>
  </si>
  <si>
    <t>hydrolase</t>
  </si>
  <si>
    <t>LochMonster</t>
  </si>
  <si>
    <t>HYDROLASE</t>
  </si>
  <si>
    <t>Striga hermonthica</t>
  </si>
  <si>
    <t>5DNU</t>
  </si>
  <si>
    <t xml:space="preserve">hydrolase </t>
  </si>
  <si>
    <t>peaches_58</t>
  </si>
  <si>
    <t>Gene 62 is labeled as 60, keep in mind; call supported, good cp</t>
  </si>
  <si>
    <t>great support with CS from S</t>
  </si>
  <si>
    <t>All databases support NKF</t>
  </si>
  <si>
    <t>strong z value, good gene cover, high strength call</t>
  </si>
  <si>
    <t>phosphoribosyl transferase</t>
  </si>
  <si>
    <t>Purine phosphoribosyltransferase</t>
  </si>
  <si>
    <t xml:space="preserve">Saccharolobus solfataricus P2 </t>
  </si>
  <si>
    <t>4TRB_A</t>
  </si>
  <si>
    <t>Peaches_63</t>
  </si>
  <si>
    <t>CP covers entire ORF, Glimmer and GeneMark both called start</t>
  </si>
  <si>
    <t>DnaB-like replicative helicase</t>
  </si>
  <si>
    <t>DNAB-LIKE REPLICATIVE HELICASE</t>
  </si>
  <si>
    <t>Bacillus phage SPP1</t>
  </si>
  <si>
    <t>3BH0</t>
  </si>
  <si>
    <t>KNF ( &lt;90% probability)</t>
  </si>
  <si>
    <t>DnaB-like helicase</t>
  </si>
  <si>
    <t>Wander_64</t>
  </si>
  <si>
    <t>It does not have a definite known function based on HHpred or SIF blast but it lines up with several genes in other A4 phages that by using symthany, it can point to them having a similar function. There isnt a lot of evidence that its DnaB-like helicase, but its worth looking into</t>
  </si>
  <si>
    <t>GL and GM called different values, both have coding potential, but GL has support from starterator, and BLASTp</t>
  </si>
  <si>
    <t>same start feom gm and gl, full cp coverage</t>
  </si>
  <si>
    <t>exonuclease</t>
  </si>
  <si>
    <t>Exonuclease</t>
  </si>
  <si>
    <t>PF06023.15</t>
  </si>
  <si>
    <t>BellusTerra_69</t>
  </si>
  <si>
    <t>Gadost</t>
  </si>
  <si>
    <t>Called same start from gene mark and glimmer, Full CP coverage</t>
  </si>
  <si>
    <t>NKF checked all sources</t>
  </si>
  <si>
    <t>Same start called from gene mark and glimmer, full CP coverage</t>
  </si>
  <si>
    <t>immunity repressor</t>
  </si>
  <si>
    <t xml:space="preserve">immunity repressor </t>
  </si>
  <si>
    <t>PDBe</t>
  </si>
  <si>
    <t>Mycobacterium phage TipsytheTRex</t>
  </si>
  <si>
    <t>7TZ1_A</t>
  </si>
  <si>
    <t xml:space="preserve"> </t>
  </si>
  <si>
    <t>Both-cs</t>
  </si>
  <si>
    <t>Better call after small extension; covers all of CP, some 1:1 BLASTp hits, best RBS</t>
  </si>
  <si>
    <t>Many Starterator tracks show original Start but several do show this selected start</t>
  </si>
  <si>
    <t xml:space="preserve">Yes </t>
  </si>
  <si>
    <t>SEA_DIRTYDUNNING</t>
  </si>
  <si>
    <t>Good support for CS and S</t>
  </si>
  <si>
    <t>All went well</t>
  </si>
  <si>
    <t>GL</t>
  </si>
  <si>
    <t>Overhang</t>
  </si>
  <si>
    <t>Partial CP coverage, strong Z value</t>
  </si>
  <si>
    <t>NKF. All sources checked.</t>
  </si>
  <si>
    <t>recombination directional factor or NKF</t>
  </si>
  <si>
    <t>Oleidesulfovibrio alaskensis G20</t>
  </si>
  <si>
    <t>2A3M_A</t>
  </si>
  <si>
    <t>KFPoly</t>
  </si>
  <si>
    <t>hypothetical protien</t>
  </si>
  <si>
    <t>Some choice between two start codons, chose 25953 because had better overall data (z-value and FInal score)</t>
  </si>
  <si>
    <t>cp supported by genmark, Gl and GM agreeded. However, the z value from DNAmaster seems to support the start being extended in but starterator supports it being in the origonal position made by phamerator</t>
  </si>
  <si>
    <t>DNA methyltransferase</t>
  </si>
  <si>
    <t>DNA methlytransferase</t>
  </si>
  <si>
    <t>DNA cytosine Methlytransferase</t>
  </si>
  <si>
    <t>Homo sapien</t>
  </si>
  <si>
    <t>1G55</t>
  </si>
  <si>
    <t>Wander (and others)</t>
  </si>
  <si>
    <t>Strong probability of being a gene for coding DNA methlytransferase protiens.  These are often seen  in the right arm, match up on HHpred and using syntheny.  It is interesting that the protien family is from homo sapiens</t>
  </si>
  <si>
    <t xml:space="preserve"> No</t>
  </si>
  <si>
    <t>both gl and gm called as well as suggested start in starterator, full Cp coverage</t>
  </si>
  <si>
    <t>PBD</t>
  </si>
  <si>
    <t>Homo sapiens</t>
  </si>
  <si>
    <t>BellusTerra_80</t>
  </si>
  <si>
    <t xml:space="preserve">yes </t>
  </si>
  <si>
    <t xml:space="preserve"> N/A</t>
  </si>
  <si>
    <t>cp supported by genmark, there was support from DNAmaster that the starting frame cut very far into the previous gene but starterator seems to not support that, it matche up with known genes that use the third start codon in the list</t>
  </si>
  <si>
    <t xml:space="preserve">HNH endonuclease </t>
  </si>
  <si>
    <t>HNH endonuclease (but does not exhibit HNH)</t>
  </si>
  <si>
    <t>peaches</t>
  </si>
  <si>
    <t>NKF( &lt;90% probability)</t>
  </si>
  <si>
    <t>Hesitantly calling it as HNH endonuclease, it does not exhibit an HNH pattern thoughout but it does line up very closely with other known HNH endonuclease on the PSI blast. Synthany and HHpred only result in KNF.  It appears to be found in homo sapiens and is a mostly unknown protien in function, look into further</t>
  </si>
  <si>
    <t xml:space="preserve">both gl and gm called, full cp coverage. </t>
  </si>
  <si>
    <t>SprT-like protease</t>
  </si>
  <si>
    <t>melvin</t>
  </si>
  <si>
    <t>SprT</t>
  </si>
  <si>
    <t>homo sapien</t>
  </si>
  <si>
    <t>6MDW_A</t>
  </si>
  <si>
    <t>BellusTerra_81</t>
  </si>
  <si>
    <t>ChampagnePapi</t>
  </si>
  <si>
    <t>CP matches, full CP coverage, Gene mark and Glimmer called same start, matches many on starterator</t>
  </si>
  <si>
    <t>NOT longest ORF, RBS for the first start codon has better scores, but starterator shows that the called start is feasible</t>
  </si>
  <si>
    <t>Full CP coveraage, Gl and GM agreed, longest ORF</t>
  </si>
  <si>
    <t>CP matches with full coverage, same start called for genemark and glimmer</t>
  </si>
  <si>
    <t>NKF (Family of unknown function)</t>
  </si>
  <si>
    <t>(HHpred had strong data for a family with unkown function)</t>
  </si>
  <si>
    <t>yes(?)</t>
  </si>
  <si>
    <t>Cp supported by genmark, it uses the only possible start frame, GL and GM agree, I do not know what a split gene means, starterator agrees with DNAmaster's start</t>
  </si>
  <si>
    <t>KNF( &lt;90% probability)</t>
  </si>
  <si>
    <t>Matches up with known dna from bacteria and seen in phages but a function is not known when compared to many other A4 phages using synthany.  It does not have membrane potential but an interesting note is that the entire protien is negatively charged</t>
  </si>
  <si>
    <t>CP full coverage, Same start called genemark and glimmer. Coding potential starts upstream of the called start, but if we extend the gene, it creates a large overlap; starterator suggests that called start is correct. RBS supports called start with higher Z score and better final score</t>
  </si>
  <si>
    <t>Good cp support from genemark, with the lowest z value and backed up by starterator, GL and GM agree</t>
  </si>
  <si>
    <t>KNF checked all sources</t>
  </si>
  <si>
    <t>Appears to be a functional protien found in bacteria and seen in other phages such as peaches but a function is not known.  It does not appear to be a membrane protien based on it having no clear polar areas</t>
  </si>
  <si>
    <t xml:space="preserve">both </t>
  </si>
  <si>
    <t>Cho7</t>
  </si>
  <si>
    <t>Good cp support across the entire gene from genemark, the start matches starterator, and it has a low z score on DNAmaster, GM and GL</t>
  </si>
  <si>
    <t>NKF ( &lt;90% probability)</t>
  </si>
  <si>
    <t>Does not seem to have any known function when compared to any database, synthany resulted in no leads as to what it could be, and it has high solubility throughout, meaning it cannot be a membrane protien</t>
  </si>
  <si>
    <t>Gl</t>
  </si>
  <si>
    <t>Kiy69</t>
  </si>
  <si>
    <t>Good cp support across the entire gene from genemark, there are no starts before stops nearby, the only possible orf-start on DNAmaster and support from starterator</t>
  </si>
  <si>
    <t>Yellow gene lines = possibly easier annotations; all could have start site as predicted by auto-annotation</t>
  </si>
  <si>
    <t>37 yellow genes</t>
  </si>
  <si>
    <t>KS (47, 49, 54)</t>
  </si>
  <si>
    <t>SUM</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</si>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</sst>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Arial"/>
      <scheme val="minor"/>
    </font>
    <font>
      <sz val="10"/>
      <color rgb="FF000000"/>
      <name val="Arial"/>
      <family val="2"/>
    </font>
    <font>
      <sz val="12"/>
      <color rgb="FF000000"/>
      <name val="Calibri"/>
      <family val="2"/>
    </font>
    <font>
      <sz val="10"/>
      <color theme="1"/>
      <name val="Arial"/>
      <family val="2"/>
      <scheme val="minor"/>
    </font>
    <font>
      <b/>
      <sz val="12"/>
      <color rgb="FF000000"/>
      <name val="Calibri"/>
      <family val="2"/>
    </font>
    <font>
      <sz val="12"/>
      <color rgb="FF000000"/>
      <name val="Arial"/>
      <family val="2"/>
    </font>
    <font>
      <b/>
      <sz val="12"/>
      <color rgb="FF000000"/>
      <name val="Arial"/>
      <family val="2"/>
    </font>
    <font>
      <b/>
      <sz val="10"/>
      <color rgb="FF000000"/>
      <name val="Arial"/>
      <family val="2"/>
    </font>
    <font>
      <b/>
      <sz val="10"/>
      <color rgb="FF000000"/>
      <name val="Roboto"/>
    </font>
    <font>
      <b/>
      <sz val="12"/>
      <color theme="1"/>
      <name val="Calibri"/>
      <family val="2"/>
    </font>
    <font>
      <b/>
      <sz val="10"/>
      <color theme="1"/>
      <name val="Arial"/>
      <family val="2"/>
      <scheme val="minor"/>
    </font>
    <font>
      <b/>
      <sz val="10"/>
      <color theme="1"/>
      <name val="Arial"/>
      <family val="2"/>
      <scheme val="minor"/>
    </font>
    <font>
      <sz val="10"/>
      <color rgb="FF000000"/>
      <name val="Roboto"/>
    </font>
    <font>
      <sz val="9"/>
      <color rgb="FF000000"/>
      <name val="Verdana"/>
      <family val="2"/>
    </font>
    <font>
      <sz val="10"/>
      <color rgb="FF212121"/>
      <name val="Arial"/>
      <family val="2"/>
    </font>
    <font>
      <sz val="11"/>
      <color rgb="FF000000"/>
      <name val="Arial"/>
      <family val="2"/>
    </font>
    <font>
      <sz val="10"/>
      <color rgb="FF000000"/>
      <name val="Arial"/>
      <family val="2"/>
    </font>
    <font>
      <sz val="11"/>
      <color rgb="FF212529"/>
      <name val="Arial"/>
      <family val="2"/>
    </font>
    <font>
      <sz val="12"/>
      <color rgb="FF000000"/>
      <name val="Verdana"/>
      <family val="2"/>
    </font>
    <font>
      <u/>
      <sz val="10"/>
      <color rgb="FF1155CC"/>
      <name val="&quot;Noto Sans&quot;"/>
    </font>
    <font>
      <u/>
      <sz val="10"/>
      <color rgb="FF336699"/>
      <name val="Arial"/>
      <family val="2"/>
      <scheme val="minor"/>
    </font>
    <font>
      <sz val="10"/>
      <color rgb="FF212529"/>
      <name val="Arial"/>
      <family val="2"/>
    </font>
    <font>
      <sz val="10"/>
      <color rgb="FF000000"/>
      <name val="&quot;Noto Sans&quot;"/>
    </font>
    <font>
      <sz val="10"/>
      <color rgb="FF000000"/>
      <name val="Arial"/>
      <family val="2"/>
      <scheme val="minor"/>
    </font>
    <font>
      <b/>
      <u/>
      <sz val="9"/>
      <color rgb="FF1B524C"/>
      <name val="&quot;Noto Sans&quot;"/>
    </font>
    <font>
      <sz val="10"/>
      <color rgb="FF212529"/>
      <name val="Arial"/>
      <family val="2"/>
    </font>
    <font>
      <sz val="10"/>
      <color rgb="FF212529"/>
      <name val="Arial"/>
      <family val="2"/>
      <scheme val="minor"/>
    </font>
    <font>
      <sz val="11"/>
      <color rgb="FF000000"/>
      <name val="&quot;Helvetica Neue&quot;"/>
    </font>
    <font>
      <sz val="10"/>
      <color rgb="FF333333"/>
      <name val="Arial"/>
      <family val="2"/>
    </font>
    <font>
      <sz val="10"/>
      <color rgb="FF212529"/>
      <name val="Arial"/>
      <family val="2"/>
      <scheme val="minor"/>
    </font>
    <font>
      <sz val="10"/>
      <color rgb="FF212121"/>
      <name val="Arial"/>
      <family val="2"/>
      <scheme val="minor"/>
    </font>
    <font>
      <sz val="10"/>
      <color rgb="FF333333"/>
      <name val="Arial"/>
      <family val="2"/>
      <scheme val="minor"/>
    </font>
    <font>
      <b/>
      <sz val="9"/>
      <color rgb="FF212529"/>
      <name val="&quot;Noto Sans&quot;"/>
    </font>
    <font>
      <sz val="10"/>
      <color theme="1"/>
      <name val="Arial"/>
      <family val="2"/>
    </font>
    <font>
      <sz val="10"/>
      <color rgb="FF212121"/>
      <name val="Arial"/>
      <family val="2"/>
      <scheme val="minor"/>
    </font>
    <font>
      <sz val="10"/>
      <color theme="1"/>
      <name val="Arial"/>
      <family val="2"/>
      <scheme val="minor"/>
    </font>
    <font>
      <sz val="10"/>
      <color rgb="FFEDEDED"/>
      <name val="Arial"/>
      <family val="2"/>
    </font>
    <font>
      <sz val="10"/>
      <color rgb="FFE0E0E0"/>
      <name val="Arial"/>
      <family val="2"/>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FEFEFE"/>
        <bgColor rgb="FFFEFEFE"/>
      </patternFill>
    </fill>
    <fill>
      <patternFill patternType="solid">
        <fgColor theme="0"/>
        <bgColor theme="0"/>
      </patternFill>
    </fill>
    <fill>
      <patternFill patternType="solid">
        <fgColor rgb="FFF4CCCC"/>
        <bgColor rgb="FFF4CCCC"/>
      </patternFill>
    </fill>
    <fill>
      <patternFill patternType="solid">
        <fgColor rgb="FFFF0000"/>
        <bgColor rgb="FFFF0000"/>
      </patternFill>
    </fill>
    <fill>
      <patternFill patternType="solid">
        <fgColor rgb="FFD5DEE3"/>
        <bgColor rgb="FFD5DEE3"/>
      </patternFill>
    </fill>
    <fill>
      <patternFill patternType="solid">
        <fgColor rgb="FFFCE5CD"/>
        <bgColor rgb="FFFCE5CD"/>
      </patternFill>
    </fill>
  </fills>
  <borders count="1">
    <border>
      <left/>
      <right/>
      <top/>
      <bottom/>
      <diagonal/>
    </border>
  </borders>
  <cellStyleXfs count="1">
    <xf numFmtId="0" fontId="0" fillId="0" borderId="0"/>
  </cellStyleXfs>
  <cellXfs count="106">
    <xf numFmtId="0" fontId="0" fillId="0" borderId="0" xfId="0"/>
    <xf numFmtId="0" fontId="1" fillId="0" borderId="0" xfId="0" applyFont="1"/>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1" fillId="0" borderId="0" xfId="0" applyFont="1" applyAlignment="1">
      <alignment horizontal="left"/>
    </xf>
    <xf numFmtId="0" fontId="6" fillId="0" borderId="0" xfId="0" applyFont="1"/>
    <xf numFmtId="0" fontId="5" fillId="0" borderId="0" xfId="0" applyFont="1" applyAlignment="1">
      <alignment horizontal="center"/>
    </xf>
    <xf numFmtId="0" fontId="5" fillId="0" borderId="0" xfId="0" applyFont="1"/>
    <xf numFmtId="0" fontId="7" fillId="0" borderId="0" xfId="0" applyFont="1"/>
    <xf numFmtId="0" fontId="4" fillId="0" borderId="0" xfId="0" applyFont="1" applyAlignment="1">
      <alignment horizontal="center"/>
    </xf>
    <xf numFmtId="0" fontId="8" fillId="2" borderId="0" xfId="0" applyFont="1" applyFill="1"/>
    <xf numFmtId="0" fontId="9" fillId="0" borderId="0" xfId="0" applyFont="1"/>
    <xf numFmtId="0" fontId="10" fillId="0" borderId="0" xfId="0" applyFont="1" applyAlignment="1">
      <alignment horizontal="center"/>
    </xf>
    <xf numFmtId="0" fontId="10" fillId="0" borderId="0" xfId="0" applyFont="1"/>
    <xf numFmtId="0" fontId="6" fillId="0" borderId="0" xfId="0" applyFont="1" applyAlignment="1">
      <alignment wrapText="1"/>
    </xf>
    <xf numFmtId="0" fontId="2" fillId="0" borderId="0" xfId="0" applyFont="1" applyAlignment="1">
      <alignment horizontal="center"/>
    </xf>
    <xf numFmtId="0" fontId="11" fillId="0" borderId="0" xfId="0" applyFont="1" applyAlignment="1">
      <alignment wrapText="1"/>
    </xf>
    <xf numFmtId="0" fontId="4" fillId="0" borderId="0" xfId="0" applyFont="1" applyAlignment="1">
      <alignment wrapText="1"/>
    </xf>
    <xf numFmtId="0" fontId="1" fillId="0" borderId="0" xfId="0" applyFont="1" applyAlignment="1">
      <alignment horizontal="center"/>
    </xf>
    <xf numFmtId="0" fontId="1" fillId="3" borderId="0" xfId="0" applyFont="1" applyFill="1" applyAlignment="1">
      <alignment horizontal="right"/>
    </xf>
    <xf numFmtId="0" fontId="1" fillId="3" borderId="0" xfId="0" applyFont="1" applyFill="1" applyAlignment="1">
      <alignment horizontal="center"/>
    </xf>
    <xf numFmtId="0" fontId="1" fillId="3" borderId="0" xfId="0" applyFont="1" applyFill="1"/>
    <xf numFmtId="11" fontId="1" fillId="3" borderId="0" xfId="0" applyNumberFormat="1" applyFont="1" applyFill="1"/>
    <xf numFmtId="0" fontId="1" fillId="3" borderId="0" xfId="0" applyFont="1" applyFill="1" applyAlignment="1">
      <alignment wrapText="1"/>
    </xf>
    <xf numFmtId="0" fontId="1" fillId="2" borderId="0" xfId="0" applyFont="1" applyFill="1" applyAlignment="1">
      <alignment horizontal="left"/>
    </xf>
    <xf numFmtId="0" fontId="1" fillId="0" borderId="0" xfId="0" applyFont="1" applyAlignment="1">
      <alignment horizontal="right"/>
    </xf>
    <xf numFmtId="0" fontId="1" fillId="4" borderId="0" xfId="0" applyFont="1" applyFill="1" applyAlignment="1">
      <alignment horizontal="center"/>
    </xf>
    <xf numFmtId="0" fontId="1" fillId="0" borderId="0" xfId="0" applyFont="1" applyAlignment="1">
      <alignment wrapText="1"/>
    </xf>
    <xf numFmtId="0" fontId="1" fillId="5" borderId="0" xfId="0" applyFont="1" applyFill="1"/>
    <xf numFmtId="0" fontId="12" fillId="0" borderId="0" xfId="0" applyFont="1"/>
    <xf numFmtId="11" fontId="1" fillId="0" borderId="0" xfId="0" applyNumberFormat="1" applyFont="1" applyAlignment="1">
      <alignment horizontal="right"/>
    </xf>
    <xf numFmtId="11" fontId="1" fillId="0" borderId="0" xfId="0" applyNumberFormat="1" applyFont="1"/>
    <xf numFmtId="0" fontId="1" fillId="6" borderId="0" xfId="0" applyFont="1" applyFill="1" applyAlignment="1">
      <alignment horizontal="center"/>
    </xf>
    <xf numFmtId="0" fontId="13" fillId="0" borderId="0" xfId="0" applyFont="1" applyAlignment="1">
      <alignment horizontal="left"/>
    </xf>
    <xf numFmtId="0" fontId="1" fillId="6" borderId="0" xfId="0" applyFont="1" applyFill="1" applyAlignment="1">
      <alignment horizontal="right"/>
    </xf>
    <xf numFmtId="0" fontId="1" fillId="6" borderId="0" xfId="0" applyFont="1" applyFill="1"/>
    <xf numFmtId="0" fontId="1" fillId="6" borderId="0" xfId="0" applyFont="1" applyFill="1" applyAlignment="1">
      <alignment horizontal="left"/>
    </xf>
    <xf numFmtId="11" fontId="14" fillId="6" borderId="0" xfId="0" applyNumberFormat="1" applyFont="1" applyFill="1" applyAlignment="1">
      <alignment horizontal="center"/>
    </xf>
    <xf numFmtId="0" fontId="1" fillId="2" borderId="0" xfId="0" applyFont="1" applyFill="1"/>
    <xf numFmtId="11" fontId="1" fillId="6" borderId="0" xfId="0" applyNumberFormat="1" applyFont="1" applyFill="1"/>
    <xf numFmtId="0" fontId="15" fillId="6" borderId="0" xfId="0" applyFont="1" applyFill="1"/>
    <xf numFmtId="0" fontId="16" fillId="6" borderId="0" xfId="0" applyFont="1" applyFill="1"/>
    <xf numFmtId="11" fontId="15" fillId="6" borderId="0" xfId="0" applyNumberFormat="1" applyFont="1" applyFill="1"/>
    <xf numFmtId="0" fontId="17" fillId="6" borderId="0" xfId="0" applyFont="1" applyFill="1" applyAlignment="1">
      <alignment horizontal="left"/>
    </xf>
    <xf numFmtId="0" fontId="15" fillId="6" borderId="0" xfId="0" applyFont="1" applyFill="1" applyAlignment="1">
      <alignment horizontal="left"/>
    </xf>
    <xf numFmtId="0" fontId="17" fillId="7" borderId="0" xfId="0" applyFont="1" applyFill="1" applyAlignment="1">
      <alignment horizontal="left"/>
    </xf>
    <xf numFmtId="0" fontId="1" fillId="8" borderId="0" xfId="0" applyFont="1" applyFill="1"/>
    <xf numFmtId="0" fontId="18" fillId="0" borderId="0" xfId="0" applyFont="1" applyAlignment="1">
      <alignment horizontal="left"/>
    </xf>
    <xf numFmtId="0" fontId="19" fillId="0" borderId="0" xfId="0" applyFont="1" applyAlignment="1">
      <alignment horizontal="left"/>
    </xf>
    <xf numFmtId="0" fontId="20" fillId="6" borderId="0" xfId="0" applyFont="1" applyFill="1" applyAlignment="1">
      <alignment horizontal="left"/>
    </xf>
    <xf numFmtId="0" fontId="3" fillId="6" borderId="0" xfId="0" applyFont="1" applyFill="1"/>
    <xf numFmtId="0" fontId="16" fillId="2" borderId="0" xfId="0" applyFont="1" applyFill="1" applyAlignment="1">
      <alignment horizontal="left"/>
    </xf>
    <xf numFmtId="0" fontId="12" fillId="2" borderId="0" xfId="0" applyFont="1" applyFill="1"/>
    <xf numFmtId="9" fontId="1" fillId="0" borderId="0" xfId="0" applyNumberFormat="1" applyFont="1"/>
    <xf numFmtId="0" fontId="21" fillId="0" borderId="0" xfId="0" applyFont="1" applyAlignment="1">
      <alignment horizontal="left"/>
    </xf>
    <xf numFmtId="11" fontId="14" fillId="2" borderId="0" xfId="0" applyNumberFormat="1" applyFont="1" applyFill="1" applyAlignment="1">
      <alignment horizontal="left"/>
    </xf>
    <xf numFmtId="0" fontId="22" fillId="0" borderId="0" xfId="0" applyFont="1" applyAlignment="1">
      <alignment horizontal="left"/>
    </xf>
    <xf numFmtId="0" fontId="14" fillId="0" borderId="0" xfId="0" applyFont="1" applyAlignment="1">
      <alignment horizontal="left"/>
    </xf>
    <xf numFmtId="0" fontId="23" fillId="0" borderId="0" xfId="0" applyFont="1" applyAlignment="1">
      <alignment horizontal="left"/>
    </xf>
    <xf numFmtId="0" fontId="1" fillId="9" borderId="0" xfId="0" applyFont="1" applyFill="1"/>
    <xf numFmtId="0" fontId="24" fillId="7" borderId="0" xfId="0" applyFont="1" applyFill="1" applyAlignment="1">
      <alignment horizontal="left"/>
    </xf>
    <xf numFmtId="0" fontId="25" fillId="2" borderId="0" xfId="0" applyFont="1" applyFill="1" applyAlignment="1">
      <alignment horizontal="left"/>
    </xf>
    <xf numFmtId="0" fontId="26" fillId="7" borderId="0" xfId="0" applyFont="1" applyFill="1" applyAlignment="1">
      <alignment horizontal="left"/>
    </xf>
    <xf numFmtId="0" fontId="27" fillId="2" borderId="0" xfId="0" applyFont="1" applyFill="1" applyAlignment="1">
      <alignment horizontal="left"/>
    </xf>
    <xf numFmtId="0" fontId="1" fillId="10" borderId="0" xfId="0" applyFont="1" applyFill="1" applyAlignment="1">
      <alignment horizontal="right"/>
    </xf>
    <xf numFmtId="0" fontId="1" fillId="10" borderId="0" xfId="0" applyFont="1" applyFill="1" applyAlignment="1">
      <alignment horizontal="center"/>
    </xf>
    <xf numFmtId="0" fontId="3" fillId="10" borderId="0" xfId="0" applyFont="1" applyFill="1"/>
    <xf numFmtId="0" fontId="1" fillId="10" borderId="0" xfId="0" applyFont="1" applyFill="1"/>
    <xf numFmtId="11" fontId="1" fillId="10" borderId="0" xfId="0" applyNumberFormat="1" applyFont="1" applyFill="1"/>
    <xf numFmtId="11" fontId="14" fillId="0" borderId="0" xfId="0" applyNumberFormat="1" applyFont="1" applyAlignment="1">
      <alignment horizontal="center"/>
    </xf>
    <xf numFmtId="0" fontId="16" fillId="0" borderId="0" xfId="0" applyFont="1"/>
    <xf numFmtId="0" fontId="28" fillId="2" borderId="0" xfId="0" applyFont="1" applyFill="1"/>
    <xf numFmtId="0" fontId="29" fillId="6" borderId="0" xfId="0" applyFont="1" applyFill="1" applyAlignment="1">
      <alignment horizontal="left"/>
    </xf>
    <xf numFmtId="0" fontId="1" fillId="2" borderId="0" xfId="0" applyFont="1" applyFill="1" applyAlignment="1">
      <alignment horizontal="right"/>
    </xf>
    <xf numFmtId="0" fontId="30" fillId="6" borderId="0" xfId="0" applyFont="1" applyFill="1" applyAlignment="1">
      <alignment horizontal="left"/>
    </xf>
    <xf numFmtId="0" fontId="31" fillId="6" borderId="0" xfId="0" applyFont="1" applyFill="1"/>
    <xf numFmtId="0" fontId="0" fillId="6" borderId="0" xfId="0" applyFill="1"/>
    <xf numFmtId="0" fontId="32" fillId="7" borderId="0" xfId="0" applyFont="1" applyFill="1" applyAlignment="1">
      <alignment horizontal="left"/>
    </xf>
    <xf numFmtId="0" fontId="1" fillId="6" borderId="0" xfId="0" applyFont="1" applyFill="1" applyAlignment="1">
      <alignment horizontal="left" wrapText="1"/>
    </xf>
    <xf numFmtId="0" fontId="33" fillId="0" borderId="0" xfId="0" applyFont="1"/>
    <xf numFmtId="11" fontId="14" fillId="11" borderId="0" xfId="0" applyNumberFormat="1" applyFont="1" applyFill="1" applyAlignment="1">
      <alignment horizontal="center"/>
    </xf>
    <xf numFmtId="10" fontId="1" fillId="0" borderId="0" xfId="0" applyNumberFormat="1" applyFont="1"/>
    <xf numFmtId="0" fontId="16" fillId="0" borderId="0" xfId="0" applyFont="1" applyAlignment="1">
      <alignment horizontal="left"/>
    </xf>
    <xf numFmtId="11" fontId="1" fillId="2" borderId="0" xfId="0" applyNumberFormat="1" applyFont="1" applyFill="1"/>
    <xf numFmtId="11" fontId="34" fillId="2" borderId="0" xfId="0" applyNumberFormat="1" applyFont="1" applyFill="1" applyAlignment="1">
      <alignment horizontal="left"/>
    </xf>
    <xf numFmtId="0" fontId="35" fillId="0" borderId="0" xfId="0" applyFont="1" applyAlignment="1">
      <alignment horizontal="left"/>
    </xf>
    <xf numFmtId="0" fontId="16" fillId="6" borderId="0" xfId="0" applyFont="1" applyFill="1" applyAlignment="1">
      <alignment horizontal="left"/>
    </xf>
    <xf numFmtId="9" fontId="1" fillId="6" borderId="0" xfId="0" applyNumberFormat="1" applyFont="1" applyFill="1"/>
    <xf numFmtId="10" fontId="1" fillId="6" borderId="0" xfId="0" applyNumberFormat="1" applyFont="1" applyFill="1"/>
    <xf numFmtId="0" fontId="36" fillId="6" borderId="0" xfId="0" applyFont="1" applyFill="1"/>
    <xf numFmtId="0" fontId="1" fillId="12" borderId="0" xfId="0" applyFont="1" applyFill="1"/>
    <xf numFmtId="0" fontId="15" fillId="12" borderId="0" xfId="0" applyFont="1" applyFill="1"/>
    <xf numFmtId="0" fontId="16" fillId="12" borderId="0" xfId="0" applyFont="1" applyFill="1" applyAlignment="1">
      <alignment horizontal="left"/>
    </xf>
    <xf numFmtId="9" fontId="1" fillId="12" borderId="0" xfId="0" applyNumberFormat="1" applyFont="1" applyFill="1"/>
    <xf numFmtId="11" fontId="1" fillId="12" borderId="0" xfId="0" applyNumberFormat="1" applyFont="1" applyFill="1"/>
    <xf numFmtId="0" fontId="37" fillId="6" borderId="0" xfId="0" applyFont="1" applyFill="1"/>
    <xf numFmtId="0" fontId="12" fillId="10" borderId="0" xfId="0" applyFont="1" applyFill="1"/>
    <xf numFmtId="10" fontId="1" fillId="10" borderId="0" xfId="0" applyNumberFormat="1" applyFont="1" applyFill="1"/>
    <xf numFmtId="0" fontId="3" fillId="0" borderId="0" xfId="0" applyFont="1" applyAlignment="1">
      <alignment horizontal="center"/>
    </xf>
    <xf numFmtId="0" fontId="4" fillId="0" borderId="0" xfId="0" applyFont="1"/>
    <xf numFmtId="0" fontId="0" fillId="0" borderId="0" xfId="0"/>
    <xf numFmtId="0" fontId="6" fillId="0" borderId="0" xfId="0" applyFont="1"/>
    <xf numFmtId="0" fontId="1" fillId="0" borderId="0" xfId="0" applyFont="1" applyFill="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csb.org/search?q=rcsb_entity_source_organism.taxonomy_lineage.name:Ruegeria%20pomeroyi%20DSS-3" TargetMode="External"/><Relationship Id="rId2" Type="http://schemas.openxmlformats.org/officeDocument/2006/relationships/hyperlink" Target="http://pfam.xfam.org/family/PF15841.8" TargetMode="External"/><Relationship Id="rId1" Type="http://schemas.openxmlformats.org/officeDocument/2006/relationships/hyperlink" Target="http://www.ncbi.nlm.nih.gov/Structure/cdd/cddsrv.cgi?uid=cd080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Z985"/>
  <sheetViews>
    <sheetView tabSelected="1" workbookViewId="0">
      <selection activeCell="E112" sqref="E112"/>
    </sheetView>
  </sheetViews>
  <sheetFormatPr baseColWidth="10" defaultColWidth="12.6640625" defaultRowHeight="15.75" customHeight="1"/>
  <cols>
    <col min="1" max="1" width="17.1640625" customWidth="1"/>
    <col min="2" max="2" width="14" customWidth="1"/>
    <col min="3" max="4" width="11.33203125" customWidth="1"/>
    <col min="5" max="5" width="38.1640625" customWidth="1"/>
    <col min="10" max="10" width="13.83203125" customWidth="1"/>
    <col min="13" max="13" width="23" customWidth="1"/>
    <col min="14" max="14" width="18.6640625" customWidth="1"/>
    <col min="23" max="23" width="16.83203125" customWidth="1"/>
    <col min="27" max="27" width="47.6640625" customWidth="1"/>
    <col min="28" max="28" width="45.83203125" customWidth="1"/>
    <col min="29" max="29" width="35" customWidth="1"/>
    <col min="30" max="30" width="22.5" customWidth="1"/>
    <col min="34" max="34" width="19.1640625" customWidth="1"/>
    <col min="37" max="37" width="23.6640625" customWidth="1"/>
    <col min="39" max="39" width="26" customWidth="1"/>
    <col min="43" max="43" width="21.5" customWidth="1"/>
    <col min="46" max="46" width="15.83203125" customWidth="1"/>
  </cols>
  <sheetData>
    <row r="1" spans="1:52" ht="16">
      <c r="A1" s="1"/>
      <c r="E1" s="2"/>
      <c r="F1" s="2"/>
      <c r="G1" s="3"/>
      <c r="H1" s="3"/>
      <c r="I1" s="3"/>
      <c r="J1" s="3"/>
      <c r="K1" s="3"/>
      <c r="L1" s="3"/>
      <c r="M1" s="3"/>
      <c r="N1" s="3"/>
      <c r="O1" s="3"/>
      <c r="P1" s="3"/>
      <c r="Q1" s="3"/>
      <c r="R1" s="3"/>
      <c r="S1" s="3"/>
      <c r="T1" s="3"/>
      <c r="U1" s="3"/>
      <c r="V1" s="3"/>
      <c r="W1" s="3"/>
      <c r="X1" s="3"/>
      <c r="Y1" s="3"/>
      <c r="Z1" s="3"/>
      <c r="AA1" s="3"/>
      <c r="AB1" s="3"/>
      <c r="AC1" s="1"/>
      <c r="AD1" s="1"/>
      <c r="AE1" s="1"/>
      <c r="AF1" s="1"/>
      <c r="AG1" s="1"/>
      <c r="AH1" s="1"/>
      <c r="AI1" s="1"/>
      <c r="AJ1" s="1"/>
      <c r="AK1" s="1"/>
      <c r="AL1" s="1"/>
      <c r="AM1" s="1"/>
      <c r="AN1" s="1"/>
      <c r="AO1" s="1"/>
      <c r="AP1" s="1"/>
      <c r="AQ1" s="1"/>
      <c r="AR1" s="1"/>
      <c r="AS1" s="1"/>
      <c r="AT1" s="1"/>
      <c r="AU1" s="1"/>
      <c r="AV1" s="1"/>
      <c r="AW1" s="1"/>
      <c r="AX1" s="1"/>
      <c r="AY1" s="1"/>
      <c r="AZ1" s="1"/>
    </row>
    <row r="2" spans="1:52" ht="16">
      <c r="A2" s="1" t="s">
        <v>0</v>
      </c>
      <c r="B2" s="4"/>
      <c r="C2" s="4" t="s">
        <v>1</v>
      </c>
      <c r="D2" s="4" t="s">
        <v>2</v>
      </c>
      <c r="E2" s="2"/>
      <c r="F2" s="2"/>
      <c r="G2" s="3"/>
      <c r="H2" s="3"/>
      <c r="I2" s="3"/>
      <c r="J2" s="3"/>
      <c r="K2" s="3"/>
      <c r="L2" s="3"/>
      <c r="M2" s="3"/>
      <c r="N2" s="3"/>
      <c r="O2" s="3"/>
      <c r="P2" s="3"/>
      <c r="Q2" s="3"/>
      <c r="R2" s="3"/>
      <c r="S2" s="3"/>
      <c r="T2" s="3"/>
      <c r="U2" s="3"/>
      <c r="V2" s="3"/>
      <c r="W2" s="3"/>
      <c r="X2" s="3"/>
      <c r="Y2" s="3"/>
      <c r="Z2" s="3"/>
      <c r="AA2" s="3"/>
      <c r="AB2" s="3"/>
      <c r="AC2" s="1"/>
      <c r="AD2" s="1"/>
      <c r="AE2" s="1"/>
      <c r="AF2" s="1"/>
      <c r="AG2" s="1"/>
      <c r="AH2" s="1"/>
      <c r="AI2" s="1"/>
      <c r="AJ2" s="1"/>
      <c r="AK2" s="1"/>
      <c r="AL2" s="1"/>
      <c r="AM2" s="1"/>
      <c r="AN2" s="1"/>
      <c r="AO2" s="1"/>
      <c r="AP2" s="1"/>
      <c r="AQ2" s="1" t="s">
        <v>3</v>
      </c>
      <c r="AR2" s="1"/>
      <c r="AS2" s="1"/>
      <c r="AT2" s="1"/>
      <c r="AU2" s="1"/>
      <c r="AV2" s="1"/>
      <c r="AW2" s="1"/>
      <c r="AX2" s="1"/>
      <c r="AY2" s="1"/>
      <c r="AZ2" s="1"/>
    </row>
    <row r="3" spans="1:52" ht="16">
      <c r="A3" s="2" t="s">
        <v>4</v>
      </c>
      <c r="B3" s="2"/>
      <c r="C3" s="2" t="s">
        <v>5</v>
      </c>
      <c r="D3" s="2" t="s">
        <v>6</v>
      </c>
      <c r="F3" s="2"/>
      <c r="G3" s="3"/>
      <c r="H3" s="3"/>
      <c r="I3" s="3"/>
      <c r="J3" s="3"/>
      <c r="K3" s="3"/>
      <c r="L3" s="3"/>
      <c r="M3" s="3"/>
      <c r="N3" s="3"/>
      <c r="O3" s="3"/>
      <c r="P3" s="3"/>
      <c r="Q3" s="3"/>
      <c r="R3" s="3"/>
      <c r="S3" s="3"/>
      <c r="T3" s="3"/>
      <c r="U3" s="3"/>
      <c r="V3" s="3"/>
      <c r="W3" s="3"/>
      <c r="X3" s="3"/>
      <c r="Y3" s="3"/>
      <c r="Z3" s="3"/>
      <c r="AA3" s="3"/>
      <c r="AB3" s="3"/>
      <c r="AC3" s="1"/>
      <c r="AD3" s="1"/>
      <c r="AE3" s="1"/>
      <c r="AF3" s="1"/>
      <c r="AG3" s="1"/>
      <c r="AH3" s="1"/>
      <c r="AI3" s="1"/>
      <c r="AJ3" s="1"/>
      <c r="AK3" s="1"/>
      <c r="AL3" s="1"/>
      <c r="AM3" s="1"/>
      <c r="AN3" s="1"/>
      <c r="AO3" s="1"/>
      <c r="AP3" s="1"/>
      <c r="AQ3" s="1"/>
      <c r="AR3" s="1"/>
      <c r="AS3" s="1"/>
      <c r="AT3" s="1"/>
      <c r="AU3" s="1"/>
      <c r="AV3" s="1"/>
      <c r="AW3" s="1"/>
      <c r="AX3" s="1"/>
      <c r="AY3" s="1"/>
      <c r="AZ3" s="1"/>
    </row>
    <row r="4" spans="1:52" ht="16">
      <c r="A4" s="1"/>
      <c r="B4" s="2"/>
      <c r="C4" s="2" t="s">
        <v>7</v>
      </c>
      <c r="D4" s="2" t="s">
        <v>8</v>
      </c>
      <c r="F4" s="2"/>
      <c r="G4" s="3"/>
      <c r="H4" s="3"/>
      <c r="I4" s="3"/>
      <c r="J4" s="3"/>
      <c r="K4" s="3"/>
      <c r="L4" s="1"/>
      <c r="M4" s="1"/>
      <c r="N4" s="3"/>
      <c r="O4" s="3"/>
      <c r="P4" s="3"/>
      <c r="Q4" s="3"/>
      <c r="R4" s="3"/>
      <c r="S4" s="3"/>
      <c r="T4" s="3"/>
      <c r="U4" s="3"/>
      <c r="V4" s="3"/>
      <c r="W4" s="3"/>
      <c r="X4" s="3"/>
      <c r="Y4" s="3"/>
      <c r="Z4" s="3"/>
      <c r="AA4" s="3"/>
      <c r="AB4" s="3"/>
      <c r="AC4" s="1"/>
      <c r="AD4" s="1"/>
      <c r="AE4" s="1"/>
      <c r="AF4" s="1"/>
      <c r="AG4" s="1"/>
      <c r="AH4" s="1"/>
      <c r="AI4" s="1"/>
      <c r="AJ4" s="1"/>
      <c r="AK4" s="1"/>
      <c r="AL4" s="1"/>
      <c r="AM4" s="1"/>
      <c r="AN4" s="1"/>
      <c r="AO4" s="1"/>
      <c r="AP4" s="1"/>
      <c r="AQ4" s="1"/>
      <c r="AR4" s="1"/>
      <c r="AS4" s="1"/>
      <c r="AT4" s="1"/>
      <c r="AU4" s="1"/>
      <c r="AV4" s="1"/>
      <c r="AW4" s="1"/>
      <c r="AX4" s="1"/>
      <c r="AY4" s="1"/>
      <c r="AZ4" s="1"/>
    </row>
    <row r="5" spans="1:52" ht="16">
      <c r="A5" s="1"/>
      <c r="B5" s="2"/>
      <c r="C5" s="2"/>
      <c r="D5" s="2"/>
      <c r="E5" s="2"/>
      <c r="F5" s="2"/>
      <c r="G5" s="2"/>
      <c r="H5" s="2"/>
      <c r="I5" s="2"/>
      <c r="J5" s="2"/>
      <c r="K5" s="2"/>
      <c r="L5" s="2"/>
      <c r="M5" s="2"/>
      <c r="N5" s="2"/>
      <c r="O5" s="2"/>
      <c r="P5" s="2"/>
      <c r="Q5" s="2"/>
      <c r="R5" s="2"/>
      <c r="S5" s="2"/>
      <c r="T5" s="2"/>
      <c r="U5" s="2"/>
      <c r="V5" s="2"/>
      <c r="W5" s="2"/>
      <c r="X5" s="2"/>
      <c r="Y5" s="2"/>
      <c r="Z5" s="2"/>
      <c r="AA5" s="2"/>
      <c r="AB5" s="2"/>
      <c r="AC5" s="1"/>
      <c r="AD5" s="1"/>
      <c r="AE5" s="1"/>
      <c r="AF5" s="1"/>
      <c r="AG5" s="1"/>
      <c r="AH5" s="1"/>
      <c r="AI5" s="1"/>
      <c r="AJ5" s="1"/>
      <c r="AK5" s="1"/>
      <c r="AL5" s="1"/>
      <c r="AM5" s="1"/>
      <c r="AN5" s="1"/>
      <c r="AO5" s="1"/>
      <c r="AP5" s="1"/>
      <c r="AQ5" s="1"/>
      <c r="AR5" s="1"/>
      <c r="AS5" s="1"/>
      <c r="AT5" s="1"/>
      <c r="AU5" s="1"/>
      <c r="AV5" s="1"/>
      <c r="AW5" s="1"/>
      <c r="AX5" s="1"/>
      <c r="AY5" s="1"/>
      <c r="AZ5" s="1"/>
    </row>
    <row r="6" spans="1:52" ht="16">
      <c r="A6" s="5" t="s">
        <v>9</v>
      </c>
      <c r="B6" s="6"/>
      <c r="C6" s="6"/>
      <c r="D6" s="6"/>
      <c r="E6" s="6"/>
      <c r="F6" s="6"/>
      <c r="G6" s="6"/>
      <c r="H6" s="6"/>
      <c r="I6" s="6"/>
      <c r="J6" s="6"/>
      <c r="K6" s="6"/>
      <c r="L6" s="6"/>
      <c r="M6" s="6"/>
      <c r="N6" s="6"/>
      <c r="O6" s="6"/>
      <c r="P6" s="7"/>
      <c r="Q6" s="7"/>
      <c r="R6" s="7"/>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16">
      <c r="A7" s="8" t="s">
        <v>10</v>
      </c>
      <c r="B7" s="9"/>
      <c r="C7" s="9"/>
      <c r="D7" s="9"/>
      <c r="E7" s="10"/>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6">
      <c r="A8" s="11" t="s">
        <v>11</v>
      </c>
      <c r="B8" s="12"/>
      <c r="C8" s="12"/>
      <c r="D8" s="12"/>
      <c r="E8" s="3"/>
      <c r="F8" s="102" t="s">
        <v>12</v>
      </c>
      <c r="G8" s="103"/>
      <c r="H8" s="102" t="s">
        <v>13</v>
      </c>
      <c r="I8" s="103"/>
      <c r="J8" s="3"/>
      <c r="K8" s="13" t="s">
        <v>14</v>
      </c>
      <c r="L8" s="3"/>
      <c r="M8" s="3"/>
      <c r="N8" s="5" t="s">
        <v>15</v>
      </c>
      <c r="O8" s="3"/>
      <c r="P8" s="3"/>
      <c r="Q8" s="3"/>
      <c r="R8" s="3"/>
      <c r="S8" s="3"/>
      <c r="T8" s="3"/>
      <c r="U8" s="3"/>
      <c r="V8" s="102" t="s">
        <v>16</v>
      </c>
      <c r="W8" s="103"/>
      <c r="X8" s="5" t="s">
        <v>17</v>
      </c>
      <c r="Y8" s="3"/>
      <c r="Z8" s="3"/>
      <c r="AA8" s="3"/>
      <c r="AB8" s="3"/>
      <c r="AC8" s="8" t="s">
        <v>18</v>
      </c>
      <c r="AD8" s="1"/>
      <c r="AE8" s="1"/>
      <c r="AF8" s="1"/>
      <c r="AG8" s="1"/>
      <c r="AH8" s="1"/>
      <c r="AI8" s="1"/>
      <c r="AJ8" s="1"/>
      <c r="AK8" s="1"/>
      <c r="AL8" s="1"/>
      <c r="AM8" s="1"/>
      <c r="AN8" s="1"/>
      <c r="AO8" s="1"/>
      <c r="AP8" s="1"/>
      <c r="AQ8" s="1"/>
      <c r="AR8" s="1"/>
      <c r="AS8" s="104" t="s">
        <v>19</v>
      </c>
      <c r="AT8" s="103"/>
      <c r="AU8" s="103"/>
      <c r="AV8" s="103"/>
      <c r="AW8" s="1"/>
      <c r="AX8" s="1"/>
      <c r="AY8" s="1"/>
      <c r="AZ8" s="1"/>
    </row>
    <row r="9" spans="1:52" ht="16">
      <c r="A9" s="11" t="s">
        <v>20</v>
      </c>
      <c r="B9" s="11" t="s">
        <v>21</v>
      </c>
      <c r="C9" s="12" t="s">
        <v>22</v>
      </c>
      <c r="D9" s="12"/>
      <c r="E9" s="5"/>
      <c r="F9" s="102" t="s">
        <v>23</v>
      </c>
      <c r="G9" s="103"/>
      <c r="H9" s="102" t="s">
        <v>24</v>
      </c>
      <c r="I9" s="103"/>
      <c r="J9" s="5"/>
      <c r="K9" s="13" t="s">
        <v>25</v>
      </c>
      <c r="L9" s="5" t="s">
        <v>26</v>
      </c>
      <c r="M9" s="5"/>
      <c r="N9" s="14" t="s">
        <v>27</v>
      </c>
      <c r="O9" s="5" t="s">
        <v>28</v>
      </c>
      <c r="P9" s="5"/>
      <c r="Q9" s="1"/>
      <c r="R9" s="5"/>
      <c r="S9" s="5"/>
      <c r="T9" s="5"/>
      <c r="U9" s="5"/>
      <c r="X9" s="5" t="s">
        <v>29</v>
      </c>
      <c r="Y9" s="5"/>
      <c r="Z9" s="5"/>
      <c r="AA9" s="5"/>
      <c r="AB9" s="5"/>
      <c r="AC9" s="8" t="s">
        <v>30</v>
      </c>
      <c r="AD9" s="8" t="s">
        <v>31</v>
      </c>
      <c r="AE9" s="8"/>
      <c r="AF9" s="8"/>
      <c r="AG9" s="8"/>
      <c r="AH9" s="8"/>
      <c r="AI9" s="8"/>
      <c r="AJ9" s="8"/>
      <c r="AK9" s="8" t="s">
        <v>32</v>
      </c>
      <c r="AL9" s="8"/>
      <c r="AM9" s="8"/>
      <c r="AN9" s="8"/>
      <c r="AO9" s="8" t="s">
        <v>33</v>
      </c>
      <c r="AP9" s="8"/>
      <c r="AQ9" s="8" t="s">
        <v>34</v>
      </c>
      <c r="AR9" s="8"/>
      <c r="AS9" s="8"/>
      <c r="AT9" s="8" t="s">
        <v>35</v>
      </c>
      <c r="AU9" s="8" t="s">
        <v>35</v>
      </c>
      <c r="AV9" s="8"/>
      <c r="AW9" s="8"/>
      <c r="AX9" s="1"/>
      <c r="AY9" s="1"/>
      <c r="AZ9" s="1"/>
    </row>
    <row r="10" spans="1:52" ht="24.75" customHeight="1">
      <c r="A10" s="11" t="s">
        <v>36</v>
      </c>
      <c r="B10" s="11" t="s">
        <v>36</v>
      </c>
      <c r="C10" s="15" t="s">
        <v>37</v>
      </c>
      <c r="D10" s="15"/>
      <c r="E10" s="5" t="s">
        <v>38</v>
      </c>
      <c r="F10" s="11" t="s">
        <v>39</v>
      </c>
      <c r="G10" s="11" t="s">
        <v>40</v>
      </c>
      <c r="H10" s="16" t="s">
        <v>39</v>
      </c>
      <c r="I10" s="11" t="s">
        <v>40</v>
      </c>
      <c r="J10" s="5" t="s">
        <v>41</v>
      </c>
      <c r="K10" s="5" t="s">
        <v>42</v>
      </c>
      <c r="L10" s="5" t="s">
        <v>43</v>
      </c>
      <c r="M10" s="5" t="s">
        <v>44</v>
      </c>
      <c r="N10" s="14" t="s">
        <v>45</v>
      </c>
      <c r="O10" s="5" t="s">
        <v>46</v>
      </c>
      <c r="P10" s="5"/>
      <c r="Q10" s="5" t="s">
        <v>47</v>
      </c>
      <c r="R10" s="5" t="s">
        <v>48</v>
      </c>
      <c r="S10" s="5" t="s">
        <v>49</v>
      </c>
      <c r="T10" s="5" t="s">
        <v>33</v>
      </c>
      <c r="U10" s="5" t="s">
        <v>50</v>
      </c>
      <c r="V10" s="5" t="s">
        <v>51</v>
      </c>
      <c r="W10" s="5" t="s">
        <v>52</v>
      </c>
      <c r="X10" s="5" t="s">
        <v>53</v>
      </c>
      <c r="Y10" s="102" t="s">
        <v>54</v>
      </c>
      <c r="Z10" s="103"/>
      <c r="AA10" s="5" t="s">
        <v>55</v>
      </c>
      <c r="AB10" s="5" t="s">
        <v>55</v>
      </c>
      <c r="AC10" s="12" t="s">
        <v>45</v>
      </c>
      <c r="AD10" s="8" t="s">
        <v>56</v>
      </c>
      <c r="AE10" s="8"/>
      <c r="AF10" s="8" t="s">
        <v>57</v>
      </c>
      <c r="AG10" s="8"/>
      <c r="AH10" s="8" t="s">
        <v>58</v>
      </c>
      <c r="AI10" s="8" t="s">
        <v>33</v>
      </c>
      <c r="AJ10" s="8"/>
      <c r="AK10" s="8" t="s">
        <v>56</v>
      </c>
      <c r="AL10" s="8"/>
      <c r="AM10" s="8" t="s">
        <v>59</v>
      </c>
      <c r="AN10" s="8"/>
      <c r="AO10" s="8" t="s">
        <v>60</v>
      </c>
      <c r="AP10" s="8"/>
      <c r="AQ10" s="8" t="s">
        <v>56</v>
      </c>
      <c r="AR10" s="8" t="s">
        <v>61</v>
      </c>
      <c r="AS10" s="8" t="s">
        <v>62</v>
      </c>
      <c r="AT10" s="17" t="s">
        <v>63</v>
      </c>
      <c r="AU10" s="17" t="s">
        <v>63</v>
      </c>
      <c r="AV10" s="8"/>
      <c r="AW10" s="8"/>
      <c r="AX10" s="1"/>
      <c r="AY10" s="1"/>
      <c r="AZ10" s="1"/>
    </row>
    <row r="11" spans="1:52" ht="53.25" customHeight="1">
      <c r="A11" s="1" t="s">
        <v>64</v>
      </c>
      <c r="B11" s="18" t="s">
        <v>64</v>
      </c>
      <c r="C11" s="12" t="s">
        <v>65</v>
      </c>
      <c r="D11" s="12" t="s">
        <v>66</v>
      </c>
      <c r="E11" s="19" t="s">
        <v>67</v>
      </c>
      <c r="F11" s="5" t="s">
        <v>68</v>
      </c>
      <c r="G11" s="5" t="s">
        <v>68</v>
      </c>
      <c r="H11" s="5" t="s">
        <v>68</v>
      </c>
      <c r="I11" s="5" t="s">
        <v>68</v>
      </c>
      <c r="J11" s="5" t="s">
        <v>69</v>
      </c>
      <c r="K11" s="5" t="s">
        <v>53</v>
      </c>
      <c r="L11" s="5" t="s">
        <v>53</v>
      </c>
      <c r="M11" s="5" t="s">
        <v>70</v>
      </c>
      <c r="N11" s="5" t="s">
        <v>71</v>
      </c>
      <c r="O11" s="5" t="s">
        <v>72</v>
      </c>
      <c r="P11" s="5" t="s">
        <v>73</v>
      </c>
      <c r="Q11" s="5" t="s">
        <v>74</v>
      </c>
      <c r="R11" s="5" t="s">
        <v>75</v>
      </c>
      <c r="S11" s="5" t="s">
        <v>75</v>
      </c>
      <c r="T11" s="5" t="s">
        <v>76</v>
      </c>
      <c r="U11" s="5" t="s">
        <v>77</v>
      </c>
      <c r="V11" s="5" t="s">
        <v>78</v>
      </c>
      <c r="W11" s="5" t="s">
        <v>79</v>
      </c>
      <c r="X11" s="16" t="s">
        <v>80</v>
      </c>
      <c r="Y11" s="5" t="s">
        <v>81</v>
      </c>
      <c r="Z11" s="5" t="s">
        <v>82</v>
      </c>
      <c r="AA11" s="20" t="s">
        <v>83</v>
      </c>
      <c r="AB11" s="20" t="s">
        <v>84</v>
      </c>
      <c r="AC11" s="8" t="s">
        <v>85</v>
      </c>
      <c r="AD11" s="8" t="s">
        <v>86</v>
      </c>
      <c r="AE11" s="8" t="s">
        <v>47</v>
      </c>
      <c r="AF11" s="8" t="s">
        <v>87</v>
      </c>
      <c r="AG11" s="8" t="s">
        <v>88</v>
      </c>
      <c r="AH11" s="17" t="s">
        <v>89</v>
      </c>
      <c r="AI11" s="8" t="s">
        <v>60</v>
      </c>
      <c r="AJ11" s="8" t="s">
        <v>90</v>
      </c>
      <c r="AK11" s="8" t="s">
        <v>86</v>
      </c>
      <c r="AL11" s="8" t="s">
        <v>47</v>
      </c>
      <c r="AM11" s="8" t="s">
        <v>87</v>
      </c>
      <c r="AN11" s="8" t="s">
        <v>91</v>
      </c>
      <c r="AO11" s="17" t="s">
        <v>92</v>
      </c>
      <c r="AP11" s="8" t="s">
        <v>93</v>
      </c>
      <c r="AQ11" s="8" t="s">
        <v>86</v>
      </c>
      <c r="AR11" s="8" t="s">
        <v>94</v>
      </c>
      <c r="AS11" s="8" t="s">
        <v>95</v>
      </c>
      <c r="AT11" s="8" t="s">
        <v>96</v>
      </c>
      <c r="AU11" s="8" t="s">
        <v>97</v>
      </c>
      <c r="AV11" s="10" t="s">
        <v>98</v>
      </c>
      <c r="AW11" s="8" t="s">
        <v>99</v>
      </c>
      <c r="AX11" s="11" t="s">
        <v>100</v>
      </c>
      <c r="AY11" s="1" t="s">
        <v>101</v>
      </c>
      <c r="AZ11" s="1" t="s">
        <v>102</v>
      </c>
    </row>
    <row r="12" spans="1:52" ht="13">
      <c r="A12" s="1"/>
      <c r="B12" s="21"/>
      <c r="C12" s="21"/>
      <c r="D12" s="2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3">
      <c r="A13" s="22">
        <v>0</v>
      </c>
      <c r="B13" s="23">
        <v>1</v>
      </c>
      <c r="C13" s="23" t="s">
        <v>103</v>
      </c>
      <c r="D13" s="23" t="s">
        <v>103</v>
      </c>
      <c r="E13" s="1" t="s">
        <v>104</v>
      </c>
      <c r="F13" s="22">
        <v>538</v>
      </c>
      <c r="G13" s="22">
        <v>765</v>
      </c>
      <c r="H13" s="24"/>
      <c r="I13" s="24"/>
      <c r="J13" s="24" t="s">
        <v>105</v>
      </c>
      <c r="K13" s="24" t="s">
        <v>106</v>
      </c>
      <c r="L13" s="24" t="s">
        <v>106</v>
      </c>
      <c r="M13" s="24" t="s">
        <v>107</v>
      </c>
      <c r="N13" s="24" t="s">
        <v>108</v>
      </c>
      <c r="O13" s="24" t="s">
        <v>109</v>
      </c>
      <c r="P13" s="24">
        <v>1</v>
      </c>
      <c r="Q13" s="24" t="s">
        <v>110</v>
      </c>
      <c r="R13" s="24">
        <v>1</v>
      </c>
      <c r="S13" s="24">
        <v>1</v>
      </c>
      <c r="T13" s="24">
        <v>100</v>
      </c>
      <c r="U13" s="25">
        <v>2.9E-37</v>
      </c>
      <c r="V13" s="24" t="s">
        <v>111</v>
      </c>
      <c r="W13" s="24"/>
      <c r="X13" s="24" t="s">
        <v>106</v>
      </c>
      <c r="Y13" s="24">
        <v>1.528</v>
      </c>
      <c r="Z13" s="24">
        <v>-6.1150000000000002</v>
      </c>
      <c r="AA13" s="24" t="s">
        <v>112</v>
      </c>
      <c r="AB13" s="26"/>
      <c r="AC13" s="27" t="s">
        <v>113</v>
      </c>
      <c r="AD13" s="24" t="s">
        <v>114</v>
      </c>
      <c r="AE13" s="24" t="s">
        <v>110</v>
      </c>
      <c r="AF13" s="24" t="s">
        <v>115</v>
      </c>
      <c r="AG13" s="24">
        <v>1</v>
      </c>
      <c r="AH13" s="24"/>
      <c r="AI13" s="24">
        <v>100</v>
      </c>
      <c r="AJ13" s="25">
        <v>4.9999999999999999E-46</v>
      </c>
      <c r="AK13" s="24" t="s">
        <v>116</v>
      </c>
      <c r="AL13" s="24" t="s">
        <v>117</v>
      </c>
      <c r="AM13" s="24" t="s">
        <v>118</v>
      </c>
      <c r="AN13" s="24" t="s">
        <v>119</v>
      </c>
      <c r="AO13" s="24">
        <v>93</v>
      </c>
      <c r="AP13" s="24">
        <v>96.78</v>
      </c>
      <c r="AQ13" s="24" t="s">
        <v>113</v>
      </c>
      <c r="AR13" s="24" t="s">
        <v>120</v>
      </c>
      <c r="AS13" s="24"/>
      <c r="AT13" s="24"/>
      <c r="AU13" s="24"/>
      <c r="AV13" s="24"/>
      <c r="AW13" s="24"/>
      <c r="AX13" s="24"/>
      <c r="AY13" s="24"/>
      <c r="AZ13" s="24"/>
    </row>
    <row r="14" spans="1:52" ht="28">
      <c r="A14" s="28">
        <v>1</v>
      </c>
      <c r="B14" s="29">
        <v>2</v>
      </c>
      <c r="C14" s="29" t="s">
        <v>103</v>
      </c>
      <c r="D14" s="29" t="s">
        <v>103</v>
      </c>
      <c r="E14" s="30"/>
      <c r="F14" s="28">
        <v>803</v>
      </c>
      <c r="G14" s="28">
        <v>1234</v>
      </c>
      <c r="H14" s="1"/>
      <c r="I14" s="1"/>
      <c r="J14" s="31" t="s">
        <v>121</v>
      </c>
      <c r="K14" s="1" t="s">
        <v>106</v>
      </c>
      <c r="L14" s="1" t="s">
        <v>106</v>
      </c>
      <c r="M14" s="1" t="s">
        <v>122</v>
      </c>
      <c r="N14" s="1" t="s">
        <v>123</v>
      </c>
      <c r="O14" s="1" t="s">
        <v>124</v>
      </c>
      <c r="P14" s="1">
        <v>2</v>
      </c>
      <c r="Q14" s="1" t="s">
        <v>110</v>
      </c>
      <c r="R14" s="1">
        <v>1</v>
      </c>
      <c r="S14" s="1">
        <v>1</v>
      </c>
      <c r="T14" s="1">
        <v>100</v>
      </c>
      <c r="U14" s="1">
        <v>0</v>
      </c>
      <c r="V14" s="1" t="s">
        <v>111</v>
      </c>
      <c r="W14" s="1">
        <v>38</v>
      </c>
      <c r="X14" s="1" t="s">
        <v>106</v>
      </c>
      <c r="Y14" s="1">
        <v>2.9430000000000001</v>
      </c>
      <c r="Z14" s="1">
        <v>-2.6640000000000001</v>
      </c>
      <c r="AA14" s="1" t="s">
        <v>125</v>
      </c>
      <c r="AB14" s="30" t="s">
        <v>126</v>
      </c>
      <c r="AC14" s="32" t="s">
        <v>85</v>
      </c>
      <c r="AD14" s="1"/>
      <c r="AE14" s="1"/>
      <c r="AF14" s="1"/>
      <c r="AG14" s="1"/>
      <c r="AH14" s="1"/>
      <c r="AI14" s="1"/>
      <c r="AJ14" s="1"/>
      <c r="AK14" s="1"/>
      <c r="AL14" s="1"/>
      <c r="AM14" s="1"/>
      <c r="AN14" s="1"/>
      <c r="AO14" s="1"/>
      <c r="AP14" s="1"/>
      <c r="AQ14" s="1"/>
      <c r="AR14" s="1"/>
      <c r="AS14" s="1"/>
      <c r="AT14" s="1"/>
      <c r="AU14" s="1"/>
      <c r="AV14" s="1"/>
      <c r="AW14" s="1"/>
      <c r="AX14" s="1"/>
      <c r="AY14" s="1"/>
      <c r="AZ14" s="1"/>
    </row>
    <row r="15" spans="1:52" ht="13">
      <c r="A15" s="28">
        <v>2</v>
      </c>
      <c r="B15" s="21">
        <v>3</v>
      </c>
      <c r="C15" s="21" t="s">
        <v>127</v>
      </c>
      <c r="D15" s="21" t="s">
        <v>128</v>
      </c>
      <c r="E15" s="1"/>
      <c r="F15" s="28">
        <v>1326</v>
      </c>
      <c r="G15" s="28">
        <v>1640</v>
      </c>
      <c r="H15" s="1"/>
      <c r="I15" s="1"/>
      <c r="J15" s="31" t="s">
        <v>121</v>
      </c>
      <c r="K15" s="1" t="s">
        <v>106</v>
      </c>
      <c r="L15" s="1" t="s">
        <v>129</v>
      </c>
      <c r="M15" s="1" t="s">
        <v>122</v>
      </c>
      <c r="N15" s="1" t="s">
        <v>123</v>
      </c>
      <c r="O15" s="1" t="s">
        <v>130</v>
      </c>
      <c r="P15" s="1">
        <v>3</v>
      </c>
      <c r="Q15" s="1" t="s">
        <v>110</v>
      </c>
      <c r="R15" s="1">
        <v>1</v>
      </c>
      <c r="S15" s="1">
        <v>1</v>
      </c>
      <c r="T15" s="1">
        <v>100</v>
      </c>
      <c r="U15" s="33">
        <v>0</v>
      </c>
      <c r="V15" s="1" t="s">
        <v>111</v>
      </c>
      <c r="W15" s="1">
        <v>92</v>
      </c>
      <c r="X15" s="1" t="s">
        <v>129</v>
      </c>
      <c r="Y15" s="1">
        <v>3.1539999999999999</v>
      </c>
      <c r="Z15" s="1">
        <v>-2.6840000000000002</v>
      </c>
      <c r="AA15" s="1" t="s">
        <v>131</v>
      </c>
      <c r="AB15" s="1"/>
      <c r="AC15" s="1" t="s">
        <v>132</v>
      </c>
      <c r="AD15" s="1" t="s">
        <v>133</v>
      </c>
      <c r="AE15" s="1" t="s">
        <v>110</v>
      </c>
      <c r="AF15" s="1" t="s">
        <v>134</v>
      </c>
      <c r="AG15" s="1">
        <v>3</v>
      </c>
      <c r="AH15" s="1"/>
      <c r="AI15" s="4">
        <v>100</v>
      </c>
      <c r="AJ15" s="34">
        <v>0</v>
      </c>
      <c r="AK15" s="1" t="s">
        <v>135</v>
      </c>
      <c r="AL15" s="1" t="s">
        <v>117</v>
      </c>
      <c r="AM15" s="1" t="s">
        <v>136</v>
      </c>
      <c r="AN15" s="1" t="s">
        <v>137</v>
      </c>
      <c r="AO15" s="1">
        <v>92.3</v>
      </c>
      <c r="AP15" s="1">
        <v>98.29</v>
      </c>
      <c r="AQ15" s="1" t="s">
        <v>138</v>
      </c>
      <c r="AR15" s="1" t="s">
        <v>139</v>
      </c>
      <c r="AS15" s="1"/>
      <c r="AT15" s="1"/>
      <c r="AU15" s="1"/>
      <c r="AV15" s="1"/>
      <c r="AW15" s="1"/>
      <c r="AX15" s="1"/>
      <c r="AY15" s="1"/>
      <c r="AZ15" s="1"/>
    </row>
    <row r="16" spans="1:52" ht="13">
      <c r="A16" s="28">
        <v>3</v>
      </c>
      <c r="B16" s="35">
        <v>4</v>
      </c>
      <c r="C16" s="21" t="s">
        <v>127</v>
      </c>
      <c r="D16" s="21" t="s">
        <v>140</v>
      </c>
      <c r="E16" s="1"/>
      <c r="F16" s="28">
        <v>1645</v>
      </c>
      <c r="G16" s="28">
        <v>2718</v>
      </c>
      <c r="H16" s="1"/>
      <c r="I16" s="1"/>
      <c r="J16" s="31" t="s">
        <v>121</v>
      </c>
      <c r="K16" s="1" t="s">
        <v>106</v>
      </c>
      <c r="L16" s="1" t="s">
        <v>106</v>
      </c>
      <c r="M16" s="1" t="s">
        <v>122</v>
      </c>
      <c r="N16" s="1" t="s">
        <v>123</v>
      </c>
      <c r="O16" s="1" t="s">
        <v>141</v>
      </c>
      <c r="P16" s="1">
        <v>4</v>
      </c>
      <c r="Q16" s="1" t="s">
        <v>110</v>
      </c>
      <c r="R16" s="1">
        <v>1</v>
      </c>
      <c r="S16" s="1">
        <v>1</v>
      </c>
      <c r="T16" s="1">
        <v>100</v>
      </c>
      <c r="U16" s="33">
        <v>0</v>
      </c>
      <c r="V16" s="1" t="s">
        <v>111</v>
      </c>
      <c r="W16" s="1">
        <v>5</v>
      </c>
      <c r="X16" s="1" t="s">
        <v>129</v>
      </c>
      <c r="Y16" s="1">
        <v>2.7589999999999999</v>
      </c>
      <c r="Z16" s="1">
        <v>-3.28</v>
      </c>
      <c r="AA16" s="1" t="s">
        <v>142</v>
      </c>
      <c r="AB16" s="1"/>
      <c r="AC16" s="32" t="s">
        <v>85</v>
      </c>
      <c r="AD16" s="1" t="s">
        <v>143</v>
      </c>
      <c r="AE16" s="1" t="s">
        <v>110</v>
      </c>
      <c r="AF16" s="1" t="s">
        <v>134</v>
      </c>
      <c r="AG16" s="1">
        <v>4</v>
      </c>
      <c r="AH16" s="1"/>
      <c r="AI16" s="1">
        <v>100</v>
      </c>
      <c r="AJ16" s="34">
        <v>0</v>
      </c>
      <c r="AK16" s="1" t="s">
        <v>144</v>
      </c>
      <c r="AL16" s="1"/>
      <c r="AM16" s="1"/>
      <c r="AN16" s="1"/>
      <c r="AO16" s="1"/>
      <c r="AP16" s="1"/>
      <c r="AQ16" s="1" t="s">
        <v>145</v>
      </c>
      <c r="AR16" s="36" t="s">
        <v>146</v>
      </c>
      <c r="AS16" s="1" t="s">
        <v>144</v>
      </c>
      <c r="AT16" s="1"/>
      <c r="AU16" s="1"/>
      <c r="AV16" s="1" t="s">
        <v>147</v>
      </c>
      <c r="AW16" s="1"/>
      <c r="AX16" s="1"/>
      <c r="AY16" s="1"/>
      <c r="AZ16" s="1"/>
    </row>
    <row r="17" spans="1:52" ht="13">
      <c r="A17" s="37">
        <v>4</v>
      </c>
      <c r="B17" s="21">
        <v>5</v>
      </c>
      <c r="C17" s="35" t="s">
        <v>140</v>
      </c>
      <c r="D17" s="35" t="s">
        <v>148</v>
      </c>
      <c r="E17" s="38"/>
      <c r="F17" s="37">
        <v>2722</v>
      </c>
      <c r="G17" s="37">
        <v>3384</v>
      </c>
      <c r="H17" s="1"/>
      <c r="I17" s="1"/>
      <c r="J17" s="31" t="s">
        <v>121</v>
      </c>
      <c r="K17" s="38" t="s">
        <v>106</v>
      </c>
      <c r="L17" s="38" t="s">
        <v>106</v>
      </c>
      <c r="M17" s="1" t="s">
        <v>122</v>
      </c>
      <c r="N17" s="1" t="s">
        <v>123</v>
      </c>
      <c r="O17" s="1" t="s">
        <v>149</v>
      </c>
      <c r="P17" s="1">
        <v>5</v>
      </c>
      <c r="Q17" s="1" t="s">
        <v>110</v>
      </c>
      <c r="R17" s="1">
        <v>1</v>
      </c>
      <c r="S17" s="1">
        <v>1</v>
      </c>
      <c r="T17" s="1">
        <v>81.8</v>
      </c>
      <c r="U17" s="1">
        <v>0</v>
      </c>
      <c r="V17" s="1" t="s">
        <v>150</v>
      </c>
      <c r="W17" s="1">
        <v>4</v>
      </c>
      <c r="X17" s="1" t="s">
        <v>106</v>
      </c>
      <c r="Y17" s="1">
        <v>2.0369999999999999</v>
      </c>
      <c r="Z17" s="1">
        <v>-4.5129999999999999</v>
      </c>
      <c r="AA17" s="1" t="s">
        <v>151</v>
      </c>
      <c r="AB17" s="38"/>
      <c r="AC17" s="38" t="s">
        <v>85</v>
      </c>
      <c r="AD17" s="39" t="s">
        <v>132</v>
      </c>
      <c r="AE17" s="38" t="s">
        <v>110</v>
      </c>
      <c r="AF17" s="38" t="s">
        <v>152</v>
      </c>
      <c r="AG17" s="38">
        <v>5</v>
      </c>
      <c r="AH17" s="38"/>
      <c r="AI17" s="38">
        <v>100</v>
      </c>
      <c r="AJ17" s="40">
        <v>1.9999999999999999E-144</v>
      </c>
      <c r="AK17" s="38" t="s">
        <v>144</v>
      </c>
      <c r="AL17" s="38"/>
      <c r="AM17" s="38"/>
      <c r="AN17" s="38"/>
      <c r="AO17" s="38"/>
      <c r="AP17" s="38"/>
      <c r="AQ17" s="38" t="s">
        <v>144</v>
      </c>
      <c r="AR17" s="38"/>
      <c r="AS17" s="38" t="s">
        <v>144</v>
      </c>
      <c r="AT17" s="38"/>
      <c r="AU17" s="38"/>
      <c r="AV17" s="38"/>
      <c r="AW17" s="38"/>
      <c r="AX17" s="38"/>
      <c r="AY17" s="38"/>
      <c r="AZ17" s="38"/>
    </row>
    <row r="18" spans="1:52" ht="13">
      <c r="A18" s="28">
        <v>5</v>
      </c>
      <c r="B18" s="21">
        <v>6</v>
      </c>
      <c r="C18" s="21" t="s">
        <v>153</v>
      </c>
      <c r="D18" s="21" t="s">
        <v>140</v>
      </c>
      <c r="E18" s="1"/>
      <c r="F18" s="28">
        <v>3363</v>
      </c>
      <c r="G18" s="28">
        <v>3755</v>
      </c>
      <c r="H18" s="1"/>
      <c r="I18" s="1"/>
      <c r="J18" s="31" t="s">
        <v>121</v>
      </c>
      <c r="K18" s="1" t="s">
        <v>106</v>
      </c>
      <c r="L18" s="1" t="s">
        <v>106</v>
      </c>
      <c r="M18" s="1" t="s">
        <v>154</v>
      </c>
      <c r="N18" s="1" t="s">
        <v>123</v>
      </c>
      <c r="O18" s="1" t="s">
        <v>155</v>
      </c>
      <c r="P18" s="1">
        <v>6</v>
      </c>
      <c r="Q18" s="1" t="s">
        <v>110</v>
      </c>
      <c r="R18" s="1">
        <v>1</v>
      </c>
      <c r="S18" s="1">
        <v>1</v>
      </c>
      <c r="T18" s="1">
        <v>100</v>
      </c>
      <c r="U18" s="1">
        <v>0</v>
      </c>
      <c r="V18" s="41" t="s">
        <v>156</v>
      </c>
      <c r="W18" s="41">
        <v>22</v>
      </c>
      <c r="X18" s="1" t="s">
        <v>157</v>
      </c>
      <c r="Y18" s="1">
        <v>3.25</v>
      </c>
      <c r="Z18" s="1">
        <v>-3.2589999999999999</v>
      </c>
      <c r="AA18" s="1" t="s">
        <v>158</v>
      </c>
      <c r="AB18" s="1"/>
      <c r="AC18" s="1" t="s">
        <v>85</v>
      </c>
      <c r="AD18" s="1" t="s">
        <v>144</v>
      </c>
      <c r="AE18" s="1"/>
      <c r="AF18" s="1"/>
      <c r="AG18" s="1"/>
      <c r="AH18" s="1"/>
      <c r="AI18" s="1"/>
      <c r="AJ18" s="1"/>
      <c r="AK18" s="1" t="s">
        <v>144</v>
      </c>
      <c r="AL18" s="1"/>
      <c r="AM18" s="1"/>
      <c r="AN18" s="1"/>
      <c r="AO18" s="1"/>
      <c r="AP18" s="1"/>
      <c r="AQ18" s="1" t="s">
        <v>159</v>
      </c>
      <c r="AR18" s="1"/>
      <c r="AS18" s="1" t="s">
        <v>144</v>
      </c>
      <c r="AT18" s="1"/>
      <c r="AU18" s="1"/>
      <c r="AV18" s="1" t="s">
        <v>160</v>
      </c>
      <c r="AW18" s="1"/>
      <c r="AX18" s="1"/>
      <c r="AY18" s="1"/>
      <c r="AZ18" s="1"/>
    </row>
    <row r="19" spans="1:52" ht="13">
      <c r="A19" s="28">
        <v>6</v>
      </c>
      <c r="B19" s="35">
        <v>7</v>
      </c>
      <c r="C19" s="21" t="s">
        <v>153</v>
      </c>
      <c r="D19" s="21" t="s">
        <v>161</v>
      </c>
      <c r="E19" s="1"/>
      <c r="F19" s="28">
        <v>3784</v>
      </c>
      <c r="G19" s="28">
        <v>3921</v>
      </c>
      <c r="H19" s="1"/>
      <c r="I19" s="1"/>
      <c r="J19" s="31" t="s">
        <v>121</v>
      </c>
      <c r="K19" s="1" t="s">
        <v>106</v>
      </c>
      <c r="L19" s="1" t="s">
        <v>106</v>
      </c>
      <c r="M19" s="1" t="s">
        <v>122</v>
      </c>
      <c r="N19" s="1" t="s">
        <v>123</v>
      </c>
      <c r="O19" s="1" t="s">
        <v>162</v>
      </c>
      <c r="P19" s="1">
        <v>7</v>
      </c>
      <c r="Q19" s="1" t="s">
        <v>110</v>
      </c>
      <c r="R19" s="1">
        <v>1</v>
      </c>
      <c r="S19" s="1">
        <v>1</v>
      </c>
      <c r="T19" s="1">
        <v>100</v>
      </c>
      <c r="U19" s="34">
        <v>9.9999999999999991E-22</v>
      </c>
      <c r="V19" s="1" t="s">
        <v>111</v>
      </c>
      <c r="W19" s="1">
        <v>24</v>
      </c>
      <c r="X19" s="1" t="s">
        <v>129</v>
      </c>
      <c r="Y19" s="1">
        <v>1.534</v>
      </c>
      <c r="Z19" s="1">
        <v>-5.6369999999999996</v>
      </c>
      <c r="AA19" s="1" t="s">
        <v>163</v>
      </c>
      <c r="AB19" s="1"/>
      <c r="AC19" s="1" t="s">
        <v>85</v>
      </c>
      <c r="AD19" s="1" t="s">
        <v>144</v>
      </c>
      <c r="AE19" s="1"/>
      <c r="AF19" s="1"/>
      <c r="AG19" s="1"/>
      <c r="AH19" s="1"/>
      <c r="AI19" s="1"/>
      <c r="AJ19" s="1"/>
      <c r="AK19" s="1" t="s">
        <v>144</v>
      </c>
      <c r="AL19" s="1"/>
      <c r="AM19" s="1"/>
      <c r="AN19" s="1"/>
      <c r="AO19" s="1"/>
      <c r="AP19" s="1"/>
      <c r="AQ19" s="1" t="s">
        <v>144</v>
      </c>
      <c r="AR19" s="1"/>
      <c r="AS19" s="1" t="s">
        <v>144</v>
      </c>
      <c r="AT19" s="1"/>
      <c r="AU19" s="1"/>
      <c r="AV19" s="1" t="s">
        <v>164</v>
      </c>
      <c r="AW19" s="1"/>
      <c r="AX19" s="1"/>
      <c r="AY19" s="1"/>
      <c r="AZ19" s="1"/>
    </row>
    <row r="20" spans="1:52" ht="13">
      <c r="A20" s="37">
        <v>7</v>
      </c>
      <c r="B20" s="35">
        <v>8</v>
      </c>
      <c r="C20" s="35" t="s">
        <v>165</v>
      </c>
      <c r="D20" s="35" t="s">
        <v>161</v>
      </c>
      <c r="E20" s="38"/>
      <c r="F20" s="37">
        <v>3921</v>
      </c>
      <c r="G20" s="37">
        <v>5423</v>
      </c>
      <c r="H20" s="1"/>
      <c r="I20" s="1"/>
      <c r="J20" s="31" t="s">
        <v>121</v>
      </c>
      <c r="K20" s="38" t="s">
        <v>106</v>
      </c>
      <c r="L20" s="38" t="s">
        <v>106</v>
      </c>
      <c r="M20" s="1" t="s">
        <v>122</v>
      </c>
      <c r="N20" s="1" t="s">
        <v>123</v>
      </c>
      <c r="O20" s="1" t="s">
        <v>166</v>
      </c>
      <c r="P20" s="1">
        <v>7</v>
      </c>
      <c r="Q20" s="1" t="s">
        <v>110</v>
      </c>
      <c r="R20" s="1">
        <v>1</v>
      </c>
      <c r="S20" s="1">
        <v>1</v>
      </c>
      <c r="T20" s="1">
        <v>100</v>
      </c>
      <c r="U20" s="34">
        <v>0</v>
      </c>
      <c r="V20" s="1" t="s">
        <v>156</v>
      </c>
      <c r="W20" s="1">
        <v>1</v>
      </c>
      <c r="X20" s="1" t="s">
        <v>157</v>
      </c>
      <c r="Y20" s="1">
        <v>1.637</v>
      </c>
      <c r="Z20" s="1">
        <v>-5.4379999999999997</v>
      </c>
      <c r="AA20" s="1" t="s">
        <v>167</v>
      </c>
      <c r="AB20" s="38"/>
      <c r="AC20" s="38" t="s">
        <v>168</v>
      </c>
      <c r="AD20" s="38" t="s">
        <v>169</v>
      </c>
      <c r="AE20" s="38" t="s">
        <v>110</v>
      </c>
      <c r="AF20" s="38" t="s">
        <v>115</v>
      </c>
      <c r="AG20" s="38">
        <v>7</v>
      </c>
      <c r="AH20" s="38"/>
      <c r="AI20" s="38">
        <v>100</v>
      </c>
      <c r="AJ20" s="42">
        <v>0</v>
      </c>
      <c r="AK20" s="1" t="s">
        <v>170</v>
      </c>
      <c r="AL20" s="38" t="s">
        <v>117</v>
      </c>
      <c r="AM20" s="38" t="s">
        <v>171</v>
      </c>
      <c r="AN20" s="38" t="s">
        <v>172</v>
      </c>
      <c r="AO20" s="38">
        <v>34.799999999999997</v>
      </c>
      <c r="AP20" s="38">
        <v>97.06</v>
      </c>
      <c r="AQ20" s="38" t="s">
        <v>169</v>
      </c>
      <c r="AR20" s="38" t="s">
        <v>173</v>
      </c>
      <c r="AS20" s="38"/>
      <c r="AT20" s="38"/>
      <c r="AU20" s="38"/>
      <c r="AV20" s="38"/>
      <c r="AW20" s="38"/>
      <c r="AX20" s="38"/>
      <c r="AY20" s="38"/>
      <c r="AZ20" s="38"/>
    </row>
    <row r="21" spans="1:52" ht="14">
      <c r="A21" s="37">
        <v>8</v>
      </c>
      <c r="B21" s="35">
        <v>9</v>
      </c>
      <c r="C21" s="35" t="s">
        <v>165</v>
      </c>
      <c r="D21" s="21" t="s">
        <v>174</v>
      </c>
      <c r="E21" s="38"/>
      <c r="F21" s="37">
        <v>5420</v>
      </c>
      <c r="G21" s="37">
        <v>5881</v>
      </c>
      <c r="H21" s="1"/>
      <c r="I21" s="1"/>
      <c r="J21" s="31" t="s">
        <v>121</v>
      </c>
      <c r="K21" s="38" t="s">
        <v>106</v>
      </c>
      <c r="L21" s="38" t="s">
        <v>106</v>
      </c>
      <c r="M21" s="1" t="s">
        <v>175</v>
      </c>
      <c r="N21" s="1" t="s">
        <v>123</v>
      </c>
      <c r="O21" s="1" t="s">
        <v>162</v>
      </c>
      <c r="P21" s="1">
        <v>9</v>
      </c>
      <c r="Q21" s="1" t="s">
        <v>110</v>
      </c>
      <c r="R21" s="1">
        <v>1</v>
      </c>
      <c r="S21" s="1">
        <v>1</v>
      </c>
      <c r="T21" s="1">
        <v>100</v>
      </c>
      <c r="U21" s="34">
        <v>0</v>
      </c>
      <c r="V21" s="1" t="s">
        <v>156</v>
      </c>
      <c r="W21" s="1">
        <v>4</v>
      </c>
      <c r="X21" s="1" t="s">
        <v>157</v>
      </c>
      <c r="Y21" s="1">
        <v>2.609</v>
      </c>
      <c r="Z21" s="1">
        <v>-3.3860000000000001</v>
      </c>
      <c r="AA21" s="1" t="s">
        <v>163</v>
      </c>
      <c r="AB21" s="38"/>
      <c r="AC21" s="43" t="s">
        <v>176</v>
      </c>
      <c r="AD21" s="43" t="s">
        <v>176</v>
      </c>
      <c r="AE21" s="44" t="s">
        <v>110</v>
      </c>
      <c r="AF21" s="43" t="s">
        <v>162</v>
      </c>
      <c r="AG21" s="43">
        <v>8</v>
      </c>
      <c r="AH21" s="38"/>
      <c r="AI21" s="43">
        <v>99</v>
      </c>
      <c r="AJ21" s="45">
        <v>2E-99</v>
      </c>
      <c r="AK21" s="43" t="s">
        <v>176</v>
      </c>
      <c r="AL21" s="43" t="s">
        <v>117</v>
      </c>
      <c r="AM21" s="43" t="s">
        <v>177</v>
      </c>
      <c r="AN21" s="38" t="s">
        <v>178</v>
      </c>
      <c r="AO21" s="43">
        <v>80.400000000000006</v>
      </c>
      <c r="AP21" s="43">
        <v>100</v>
      </c>
      <c r="AQ21" s="43" t="s">
        <v>179</v>
      </c>
      <c r="AR21" s="43" t="s">
        <v>180</v>
      </c>
      <c r="AS21" s="38"/>
      <c r="AT21" s="38"/>
      <c r="AU21" s="38"/>
      <c r="AV21" s="38"/>
      <c r="AW21" s="38"/>
      <c r="AX21" s="38"/>
      <c r="AY21" s="38"/>
      <c r="AZ21" s="38"/>
    </row>
    <row r="22" spans="1:52" ht="13">
      <c r="A22" s="37">
        <v>9</v>
      </c>
      <c r="B22" s="35">
        <v>10</v>
      </c>
      <c r="C22" s="35" t="s">
        <v>153</v>
      </c>
      <c r="D22" s="35" t="s">
        <v>174</v>
      </c>
      <c r="E22" s="38"/>
      <c r="F22" s="37">
        <v>5881</v>
      </c>
      <c r="G22" s="37">
        <v>6861</v>
      </c>
      <c r="H22" s="1"/>
      <c r="I22" s="1"/>
      <c r="J22" s="31" t="s">
        <v>121</v>
      </c>
      <c r="K22" s="38" t="s">
        <v>106</v>
      </c>
      <c r="L22" s="38" t="s">
        <v>106</v>
      </c>
      <c r="M22" s="41" t="s">
        <v>154</v>
      </c>
      <c r="N22" s="1" t="s">
        <v>123</v>
      </c>
      <c r="O22" s="1" t="s">
        <v>181</v>
      </c>
      <c r="P22" s="1">
        <v>10</v>
      </c>
      <c r="Q22" s="1" t="s">
        <v>110</v>
      </c>
      <c r="R22" s="1">
        <v>1</v>
      </c>
      <c r="S22" s="1">
        <v>1</v>
      </c>
      <c r="T22" s="1">
        <v>100</v>
      </c>
      <c r="U22" s="1">
        <v>0</v>
      </c>
      <c r="V22" s="1" t="s">
        <v>156</v>
      </c>
      <c r="W22" s="1">
        <v>1</v>
      </c>
      <c r="X22" s="1" t="s">
        <v>157</v>
      </c>
      <c r="Y22" s="1">
        <v>2.0190000000000001</v>
      </c>
      <c r="Z22" s="1">
        <v>-4.5519999999999996</v>
      </c>
      <c r="AA22" s="1" t="s">
        <v>163</v>
      </c>
      <c r="AB22" s="38"/>
      <c r="AC22" s="38" t="s">
        <v>182</v>
      </c>
      <c r="AD22" s="38" t="s">
        <v>183</v>
      </c>
      <c r="AE22" s="38" t="s">
        <v>110</v>
      </c>
      <c r="AF22" s="38" t="s">
        <v>181</v>
      </c>
      <c r="AG22" s="38">
        <v>9</v>
      </c>
      <c r="AH22" s="38"/>
      <c r="AI22" s="38">
        <v>100</v>
      </c>
      <c r="AJ22" s="42">
        <v>4.6999999999999998E-29</v>
      </c>
      <c r="AK22" s="38" t="s">
        <v>182</v>
      </c>
      <c r="AL22" s="38" t="s">
        <v>117</v>
      </c>
      <c r="AM22" s="38" t="s">
        <v>184</v>
      </c>
      <c r="AN22" s="38" t="s">
        <v>185</v>
      </c>
      <c r="AO22" s="38">
        <v>69.33</v>
      </c>
      <c r="AP22" s="38">
        <v>99.97</v>
      </c>
      <c r="AQ22" s="38" t="s">
        <v>182</v>
      </c>
      <c r="AR22" s="38" t="s">
        <v>186</v>
      </c>
      <c r="AS22" s="38"/>
      <c r="AT22" s="38"/>
      <c r="AU22" s="38"/>
      <c r="AV22" s="38" t="s">
        <v>187</v>
      </c>
      <c r="AW22" s="38"/>
      <c r="AX22" s="38"/>
      <c r="AY22" s="38"/>
      <c r="AZ22" s="38"/>
    </row>
    <row r="23" spans="1:52" ht="13">
      <c r="A23" s="37">
        <v>10</v>
      </c>
      <c r="B23" s="35">
        <v>11</v>
      </c>
      <c r="C23" s="35" t="s">
        <v>153</v>
      </c>
      <c r="D23" s="35" t="s">
        <v>148</v>
      </c>
      <c r="E23" s="38"/>
      <c r="F23" s="37">
        <v>6884</v>
      </c>
      <c r="G23" s="37">
        <v>8581</v>
      </c>
      <c r="H23" s="1"/>
      <c r="I23" s="1"/>
      <c r="J23" s="31" t="s">
        <v>121</v>
      </c>
      <c r="K23" s="38" t="s">
        <v>106</v>
      </c>
      <c r="L23" s="38" t="s">
        <v>106</v>
      </c>
      <c r="M23" s="1" t="s">
        <v>188</v>
      </c>
      <c r="N23" s="1" t="s">
        <v>123</v>
      </c>
      <c r="O23" s="1" t="s">
        <v>134</v>
      </c>
      <c r="P23" s="1">
        <v>11</v>
      </c>
      <c r="Q23" s="1" t="s">
        <v>110</v>
      </c>
      <c r="R23" s="1">
        <v>1</v>
      </c>
      <c r="S23" s="1">
        <v>1</v>
      </c>
      <c r="T23" s="1">
        <v>100</v>
      </c>
      <c r="U23" s="1">
        <v>0</v>
      </c>
      <c r="V23" s="1" t="s">
        <v>111</v>
      </c>
      <c r="W23" s="1">
        <v>22</v>
      </c>
      <c r="X23" s="1" t="s">
        <v>129</v>
      </c>
      <c r="Y23" s="1">
        <v>2.5129999999999999</v>
      </c>
      <c r="Z23" s="1">
        <v>-3.508</v>
      </c>
      <c r="AA23" s="1" t="s">
        <v>189</v>
      </c>
      <c r="AB23" s="38"/>
      <c r="AC23" s="38" t="s">
        <v>190</v>
      </c>
      <c r="AD23" s="38" t="s">
        <v>191</v>
      </c>
      <c r="AE23" s="38" t="s">
        <v>110</v>
      </c>
      <c r="AF23" s="38" t="s">
        <v>192</v>
      </c>
      <c r="AG23" s="38">
        <v>11</v>
      </c>
      <c r="AH23" s="38"/>
      <c r="AI23" s="38">
        <v>100</v>
      </c>
      <c r="AJ23" s="42">
        <v>1.2999999999999999E-37</v>
      </c>
      <c r="AK23" s="38" t="s">
        <v>193</v>
      </c>
      <c r="AL23" s="38" t="s">
        <v>117</v>
      </c>
      <c r="AM23" s="38" t="s">
        <v>194</v>
      </c>
      <c r="AN23" s="38" t="s">
        <v>195</v>
      </c>
      <c r="AO23" s="38">
        <v>91.68</v>
      </c>
      <c r="AP23" s="38">
        <v>100</v>
      </c>
      <c r="AQ23" s="38" t="s">
        <v>193</v>
      </c>
      <c r="AR23" s="38" t="s">
        <v>196</v>
      </c>
      <c r="AS23" s="38"/>
      <c r="AT23" s="38"/>
      <c r="AU23" s="38"/>
      <c r="AV23" s="38" t="s">
        <v>197</v>
      </c>
      <c r="AW23" s="38"/>
      <c r="AX23" s="38"/>
      <c r="AY23" s="38"/>
      <c r="AZ23" s="38"/>
    </row>
    <row r="24" spans="1:52" ht="13">
      <c r="A24" s="37">
        <v>11</v>
      </c>
      <c r="B24" s="35">
        <v>12</v>
      </c>
      <c r="C24" s="35" t="s">
        <v>153</v>
      </c>
      <c r="D24" s="35" t="s">
        <v>198</v>
      </c>
      <c r="E24" s="38"/>
      <c r="F24" s="37">
        <v>8578</v>
      </c>
      <c r="G24" s="37">
        <v>10029</v>
      </c>
      <c r="H24" s="1"/>
      <c r="I24" s="1"/>
      <c r="J24" s="31" t="s">
        <v>121</v>
      </c>
      <c r="K24" s="38" t="s">
        <v>106</v>
      </c>
      <c r="L24" s="38" t="s">
        <v>106</v>
      </c>
      <c r="M24" s="1" t="s">
        <v>122</v>
      </c>
      <c r="N24" s="1" t="s">
        <v>123</v>
      </c>
      <c r="O24" s="1" t="s">
        <v>130</v>
      </c>
      <c r="P24" s="41">
        <v>12</v>
      </c>
      <c r="Q24" s="1" t="s">
        <v>110</v>
      </c>
      <c r="R24" s="1">
        <v>1</v>
      </c>
      <c r="S24" s="1">
        <v>1</v>
      </c>
      <c r="T24" s="1">
        <v>100</v>
      </c>
      <c r="U24" s="1">
        <v>0</v>
      </c>
      <c r="V24" s="1" t="s">
        <v>156</v>
      </c>
      <c r="W24" s="41">
        <v>4</v>
      </c>
      <c r="X24" s="41" t="s">
        <v>157</v>
      </c>
      <c r="Y24" s="1">
        <v>2.121</v>
      </c>
      <c r="Z24" s="1">
        <v>-4.4770000000000003</v>
      </c>
      <c r="AA24" s="1" t="s">
        <v>163</v>
      </c>
      <c r="AB24" s="38"/>
      <c r="AC24" s="38" t="s">
        <v>199</v>
      </c>
      <c r="AD24" s="38" t="s">
        <v>200</v>
      </c>
      <c r="AE24" s="38" t="s">
        <v>110</v>
      </c>
      <c r="AF24" s="38" t="s">
        <v>130</v>
      </c>
      <c r="AG24" s="38">
        <v>12</v>
      </c>
      <c r="AH24" s="38"/>
      <c r="AI24" s="38">
        <v>100</v>
      </c>
      <c r="AJ24" s="42">
        <v>4E-35</v>
      </c>
      <c r="AK24" s="38" t="s">
        <v>200</v>
      </c>
      <c r="AL24" s="38" t="s">
        <v>117</v>
      </c>
      <c r="AM24" s="38" t="s">
        <v>201</v>
      </c>
      <c r="AN24" s="38" t="s">
        <v>202</v>
      </c>
      <c r="AO24" s="38">
        <v>94.01</v>
      </c>
      <c r="AP24" s="38">
        <v>99.79</v>
      </c>
      <c r="AQ24" s="38" t="s">
        <v>200</v>
      </c>
      <c r="AR24" s="38" t="s">
        <v>203</v>
      </c>
      <c r="AS24" s="38"/>
      <c r="AT24" s="38"/>
      <c r="AU24" s="38"/>
      <c r="AV24" s="38" t="s">
        <v>204</v>
      </c>
      <c r="AW24" s="38"/>
      <c r="AX24" s="38"/>
      <c r="AY24" s="38"/>
      <c r="AZ24" s="38"/>
    </row>
    <row r="25" spans="1:52" ht="14">
      <c r="A25" s="37">
        <v>12</v>
      </c>
      <c r="B25" s="21">
        <v>13</v>
      </c>
      <c r="C25" s="35" t="s">
        <v>140</v>
      </c>
      <c r="D25" s="35" t="s">
        <v>198</v>
      </c>
      <c r="E25" s="38"/>
      <c r="F25" s="37">
        <v>10026</v>
      </c>
      <c r="G25" s="37">
        <v>10886</v>
      </c>
      <c r="H25" s="1"/>
      <c r="I25" s="1"/>
      <c r="J25" s="31" t="s">
        <v>121</v>
      </c>
      <c r="K25" s="38" t="s">
        <v>106</v>
      </c>
      <c r="L25" s="38" t="s">
        <v>106</v>
      </c>
      <c r="M25" s="1" t="s">
        <v>122</v>
      </c>
      <c r="N25" s="1" t="s">
        <v>123</v>
      </c>
      <c r="O25" s="1" t="s">
        <v>124</v>
      </c>
      <c r="P25" s="1">
        <v>13</v>
      </c>
      <c r="Q25" s="1" t="s">
        <v>110</v>
      </c>
      <c r="R25" s="1">
        <v>1</v>
      </c>
      <c r="S25" s="1">
        <v>1</v>
      </c>
      <c r="T25" s="1">
        <v>100</v>
      </c>
      <c r="U25" s="1">
        <v>0</v>
      </c>
      <c r="V25" s="1" t="s">
        <v>205</v>
      </c>
      <c r="W25" s="1">
        <v>4</v>
      </c>
      <c r="X25" s="1" t="s">
        <v>157</v>
      </c>
      <c r="Y25" s="1">
        <v>3.0179999999999998</v>
      </c>
      <c r="Z25" s="1">
        <v>-3.35</v>
      </c>
      <c r="AA25" s="1" t="s">
        <v>206</v>
      </c>
      <c r="AB25" s="38"/>
      <c r="AC25" s="39" t="s">
        <v>207</v>
      </c>
      <c r="AD25" s="39" t="s">
        <v>207</v>
      </c>
      <c r="AE25" s="44" t="s">
        <v>110</v>
      </c>
      <c r="AF25" s="38" t="s">
        <v>208</v>
      </c>
      <c r="AG25" s="38">
        <v>13</v>
      </c>
      <c r="AH25" s="38"/>
      <c r="AI25" s="38">
        <v>100</v>
      </c>
      <c r="AJ25" s="38">
        <v>0</v>
      </c>
      <c r="AK25" s="46" t="s">
        <v>209</v>
      </c>
      <c r="AL25" s="38" t="s">
        <v>210</v>
      </c>
      <c r="AM25" s="38" t="s">
        <v>211</v>
      </c>
      <c r="AN25" s="47" t="s">
        <v>212</v>
      </c>
      <c r="AO25" s="38">
        <v>95.15</v>
      </c>
      <c r="AP25" s="38">
        <v>26.2</v>
      </c>
      <c r="AQ25" s="39" t="s">
        <v>207</v>
      </c>
      <c r="AR25" s="38" t="s">
        <v>213</v>
      </c>
      <c r="AS25" s="38"/>
      <c r="AT25" s="38"/>
      <c r="AU25" s="38"/>
      <c r="AV25" s="38"/>
      <c r="AW25" s="38"/>
      <c r="AX25" s="38"/>
      <c r="AY25" s="38"/>
      <c r="AZ25" s="38"/>
    </row>
    <row r="26" spans="1:52" ht="14">
      <c r="A26" s="28">
        <v>13</v>
      </c>
      <c r="B26" s="35">
        <v>14</v>
      </c>
      <c r="C26" s="21" t="s">
        <v>140</v>
      </c>
      <c r="D26" s="21" t="s">
        <v>214</v>
      </c>
      <c r="E26" s="1"/>
      <c r="F26" s="28">
        <v>10939</v>
      </c>
      <c r="G26" s="28">
        <v>11451</v>
      </c>
      <c r="H26" s="1"/>
      <c r="I26" s="1"/>
      <c r="J26" s="31" t="s">
        <v>121</v>
      </c>
      <c r="K26" s="1" t="s">
        <v>106</v>
      </c>
      <c r="L26" s="1" t="s">
        <v>106</v>
      </c>
      <c r="M26" s="1" t="s">
        <v>122</v>
      </c>
      <c r="N26" s="1" t="s">
        <v>123</v>
      </c>
      <c r="O26" s="1" t="s">
        <v>215</v>
      </c>
      <c r="P26" s="1">
        <v>12</v>
      </c>
      <c r="Q26" s="1" t="s">
        <v>110</v>
      </c>
      <c r="R26" s="1">
        <v>24</v>
      </c>
      <c r="S26" s="1">
        <v>24</v>
      </c>
      <c r="T26" s="1">
        <v>86.5</v>
      </c>
      <c r="U26" s="1">
        <v>0</v>
      </c>
      <c r="V26" s="1" t="s">
        <v>150</v>
      </c>
      <c r="W26" s="41">
        <v>53</v>
      </c>
      <c r="X26" s="1" t="s">
        <v>106</v>
      </c>
      <c r="Y26" s="1">
        <v>2.9430000000000001</v>
      </c>
      <c r="Z26" s="1">
        <v>-2.9529999999999998</v>
      </c>
      <c r="AA26" s="1" t="s">
        <v>216</v>
      </c>
      <c r="AB26" s="1"/>
      <c r="AC26" s="27" t="s">
        <v>217</v>
      </c>
      <c r="AD26" s="27" t="s">
        <v>217</v>
      </c>
      <c r="AE26" s="44" t="s">
        <v>110</v>
      </c>
      <c r="AF26" s="1" t="s">
        <v>115</v>
      </c>
      <c r="AG26" s="1">
        <v>14</v>
      </c>
      <c r="AH26" s="1"/>
      <c r="AI26" s="1"/>
      <c r="AJ26" s="34">
        <v>0</v>
      </c>
      <c r="AK26" s="48" t="s">
        <v>217</v>
      </c>
      <c r="AL26" s="1" t="s">
        <v>117</v>
      </c>
      <c r="AM26" s="1" t="s">
        <v>218</v>
      </c>
      <c r="AN26" s="48" t="s">
        <v>219</v>
      </c>
      <c r="AO26" s="1">
        <v>98.38</v>
      </c>
      <c r="AP26" s="1">
        <v>40</v>
      </c>
      <c r="AQ26" s="1" t="s">
        <v>220</v>
      </c>
      <c r="AR26" s="1" t="s">
        <v>221</v>
      </c>
      <c r="AS26" s="1"/>
      <c r="AT26" s="1"/>
      <c r="AU26" s="1"/>
      <c r="AV26" s="1"/>
      <c r="AW26" s="1"/>
      <c r="AX26" s="1"/>
      <c r="AY26" s="1"/>
      <c r="AZ26" s="1"/>
    </row>
    <row r="27" spans="1:52" ht="13">
      <c r="A27" s="37">
        <v>14</v>
      </c>
      <c r="B27" s="35">
        <v>15</v>
      </c>
      <c r="C27" s="29" t="s">
        <v>103</v>
      </c>
      <c r="D27" s="29" t="s">
        <v>103</v>
      </c>
      <c r="E27" s="38"/>
      <c r="F27" s="37">
        <v>11479</v>
      </c>
      <c r="G27" s="37">
        <v>12411</v>
      </c>
      <c r="H27" s="1"/>
      <c r="I27" s="1"/>
      <c r="J27" s="31" t="s">
        <v>121</v>
      </c>
      <c r="K27" s="38" t="s">
        <v>106</v>
      </c>
      <c r="L27" s="38" t="s">
        <v>106</v>
      </c>
      <c r="M27" s="1" t="s">
        <v>122</v>
      </c>
      <c r="N27" s="1" t="s">
        <v>123</v>
      </c>
      <c r="O27" s="1" t="s">
        <v>115</v>
      </c>
      <c r="P27" s="1">
        <v>15</v>
      </c>
      <c r="Q27" s="1" t="s">
        <v>110</v>
      </c>
      <c r="R27" s="1">
        <v>1</v>
      </c>
      <c r="S27" s="1">
        <v>1</v>
      </c>
      <c r="T27" s="1">
        <v>100</v>
      </c>
      <c r="U27" s="1">
        <v>0</v>
      </c>
      <c r="V27" s="1" t="s">
        <v>150</v>
      </c>
      <c r="W27" s="1">
        <v>28</v>
      </c>
      <c r="X27" s="1" t="s">
        <v>106</v>
      </c>
      <c r="Y27" s="1">
        <v>2.1160000000000001</v>
      </c>
      <c r="Z27" s="1">
        <v>-4.875</v>
      </c>
      <c r="AA27" s="1" t="s">
        <v>125</v>
      </c>
      <c r="AB27" s="38"/>
      <c r="AC27" s="27" t="s">
        <v>222</v>
      </c>
      <c r="AD27" s="27" t="s">
        <v>222</v>
      </c>
      <c r="AE27" s="44" t="s">
        <v>110</v>
      </c>
      <c r="AF27" s="1" t="s">
        <v>115</v>
      </c>
      <c r="AG27" s="38">
        <v>15</v>
      </c>
      <c r="AH27" s="38"/>
      <c r="AI27" s="38">
        <v>100</v>
      </c>
      <c r="AJ27" s="38"/>
      <c r="AK27" s="38"/>
      <c r="AL27" s="38"/>
      <c r="AM27" s="38"/>
      <c r="AN27" s="38"/>
      <c r="AO27" s="38"/>
      <c r="AP27" s="38"/>
      <c r="AQ27" s="38" t="s">
        <v>222</v>
      </c>
      <c r="AR27" s="38" t="s">
        <v>223</v>
      </c>
      <c r="AS27" s="38"/>
      <c r="AT27" s="38"/>
      <c r="AU27" s="38"/>
      <c r="AV27" s="38"/>
      <c r="AW27" s="38"/>
      <c r="AX27" s="38"/>
      <c r="AY27" s="38"/>
      <c r="AZ27" s="38"/>
    </row>
    <row r="28" spans="1:52" ht="13">
      <c r="A28" s="37">
        <v>15</v>
      </c>
      <c r="B28" s="35">
        <v>16</v>
      </c>
      <c r="C28" s="35" t="s">
        <v>140</v>
      </c>
      <c r="D28" s="35" t="s">
        <v>224</v>
      </c>
      <c r="E28" s="38"/>
      <c r="F28" s="37">
        <v>12478</v>
      </c>
      <c r="G28" s="37">
        <v>12684</v>
      </c>
      <c r="H28" s="1"/>
      <c r="I28" s="1"/>
      <c r="J28" s="31" t="s">
        <v>121</v>
      </c>
      <c r="K28" s="38" t="s">
        <v>106</v>
      </c>
      <c r="L28" s="38" t="s">
        <v>106</v>
      </c>
      <c r="M28" s="1" t="s">
        <v>122</v>
      </c>
      <c r="N28" s="1" t="s">
        <v>123</v>
      </c>
      <c r="O28" s="1" t="s">
        <v>225</v>
      </c>
      <c r="P28" s="1">
        <v>15</v>
      </c>
      <c r="Q28" s="1" t="s">
        <v>110</v>
      </c>
      <c r="R28" s="1">
        <v>1</v>
      </c>
      <c r="S28" s="1">
        <v>1</v>
      </c>
      <c r="T28" s="1">
        <v>66.2</v>
      </c>
      <c r="U28" s="34">
        <v>4.4999999999999997E-23</v>
      </c>
      <c r="V28" s="1" t="s">
        <v>150</v>
      </c>
      <c r="W28" s="1">
        <v>67</v>
      </c>
      <c r="X28" s="1" t="s">
        <v>106</v>
      </c>
      <c r="Y28" s="1">
        <v>2.6179999999999999</v>
      </c>
      <c r="Z28" s="1">
        <v>-3.4289999999999998</v>
      </c>
      <c r="AA28" s="1" t="s">
        <v>226</v>
      </c>
      <c r="AB28" s="38"/>
      <c r="AC28" s="38" t="s">
        <v>85</v>
      </c>
      <c r="AD28" s="39" t="s">
        <v>227</v>
      </c>
      <c r="AE28" s="44" t="s">
        <v>110</v>
      </c>
      <c r="AF28" s="38" t="s">
        <v>115</v>
      </c>
      <c r="AG28" s="38">
        <v>16</v>
      </c>
      <c r="AH28" s="38"/>
      <c r="AI28" s="38">
        <v>100</v>
      </c>
      <c r="AJ28" s="42">
        <v>4.5000000000000001E-39</v>
      </c>
      <c r="AK28" s="38" t="s">
        <v>144</v>
      </c>
      <c r="AL28" s="38"/>
      <c r="AM28" s="38"/>
      <c r="AN28" s="38"/>
      <c r="AO28" s="38"/>
      <c r="AP28" s="38"/>
      <c r="AQ28" s="39" t="s">
        <v>144</v>
      </c>
      <c r="AR28" s="38"/>
      <c r="AS28" s="38" t="s">
        <v>144</v>
      </c>
      <c r="AT28" s="38" t="s">
        <v>144</v>
      </c>
      <c r="AU28" s="38" t="s">
        <v>144</v>
      </c>
      <c r="AV28" s="38" t="s">
        <v>228</v>
      </c>
      <c r="AW28" s="38"/>
      <c r="AX28" s="38"/>
      <c r="AY28" s="38"/>
      <c r="AZ28" s="38"/>
    </row>
    <row r="29" spans="1:52" ht="16">
      <c r="A29" s="37">
        <v>16</v>
      </c>
      <c r="B29" s="35">
        <v>17</v>
      </c>
      <c r="C29" s="35" t="s">
        <v>148</v>
      </c>
      <c r="D29" s="35" t="s">
        <v>224</v>
      </c>
      <c r="E29" s="38"/>
      <c r="F29" s="37">
        <v>12688</v>
      </c>
      <c r="G29" s="37">
        <v>13044</v>
      </c>
      <c r="H29" s="1"/>
      <c r="I29" s="1"/>
      <c r="J29" s="31" t="s">
        <v>121</v>
      </c>
      <c r="K29" s="38" t="s">
        <v>106</v>
      </c>
      <c r="L29" s="38" t="s">
        <v>106</v>
      </c>
      <c r="M29" s="1" t="s">
        <v>122</v>
      </c>
      <c r="N29" s="1" t="s">
        <v>123</v>
      </c>
      <c r="O29" s="1" t="s">
        <v>162</v>
      </c>
      <c r="P29" s="1">
        <v>17</v>
      </c>
      <c r="Q29" s="1" t="s">
        <v>110</v>
      </c>
      <c r="R29" s="1">
        <v>1</v>
      </c>
      <c r="S29" s="1">
        <v>1</v>
      </c>
      <c r="T29" s="1">
        <v>100</v>
      </c>
      <c r="U29" s="34">
        <v>0</v>
      </c>
      <c r="V29" s="41" t="s">
        <v>156</v>
      </c>
      <c r="W29" s="49">
        <v>5</v>
      </c>
      <c r="X29" s="1" t="s">
        <v>229</v>
      </c>
      <c r="Y29" s="1">
        <v>2.8650000000000002</v>
      </c>
      <c r="Z29" s="1">
        <v>-2.7650000000000001</v>
      </c>
      <c r="AA29" s="1" t="s">
        <v>230</v>
      </c>
      <c r="AB29" s="38"/>
      <c r="AC29" s="27" t="s">
        <v>227</v>
      </c>
      <c r="AD29" s="27" t="s">
        <v>227</v>
      </c>
      <c r="AE29" s="38" t="s">
        <v>110</v>
      </c>
      <c r="AF29" s="38" t="s">
        <v>162</v>
      </c>
      <c r="AG29" s="38">
        <v>17</v>
      </c>
      <c r="AH29" s="38"/>
      <c r="AI29" s="38">
        <v>100</v>
      </c>
      <c r="AJ29" s="42">
        <v>1E-79</v>
      </c>
      <c r="AK29" s="38" t="s">
        <v>231</v>
      </c>
      <c r="AL29" s="38" t="s">
        <v>210</v>
      </c>
      <c r="AM29" s="50" t="s">
        <v>232</v>
      </c>
      <c r="AN29" s="51" t="s">
        <v>233</v>
      </c>
      <c r="AO29" s="38">
        <v>58.47</v>
      </c>
      <c r="AP29" s="38">
        <v>98.57</v>
      </c>
      <c r="AQ29" s="38" t="s">
        <v>227</v>
      </c>
      <c r="AR29" s="38" t="s">
        <v>234</v>
      </c>
      <c r="AS29" s="38"/>
      <c r="AT29" s="38"/>
      <c r="AU29" s="38"/>
      <c r="AV29" s="38"/>
      <c r="AW29" s="38"/>
      <c r="AX29" s="38"/>
      <c r="AY29" s="38"/>
      <c r="AZ29" s="38"/>
    </row>
    <row r="30" spans="1:52" ht="13">
      <c r="A30" s="37">
        <v>17</v>
      </c>
      <c r="B30" s="35">
        <v>18</v>
      </c>
      <c r="C30" s="35" t="s">
        <v>148</v>
      </c>
      <c r="D30" s="35" t="s">
        <v>235</v>
      </c>
      <c r="E30" s="38"/>
      <c r="F30" s="37">
        <v>13041</v>
      </c>
      <c r="G30" s="37">
        <v>13208</v>
      </c>
      <c r="H30" s="1"/>
      <c r="I30" s="1"/>
      <c r="J30" s="31" t="s">
        <v>121</v>
      </c>
      <c r="K30" s="38" t="s">
        <v>106</v>
      </c>
      <c r="L30" s="38" t="s">
        <v>106</v>
      </c>
      <c r="M30" s="1" t="s">
        <v>122</v>
      </c>
      <c r="N30" s="1" t="s">
        <v>123</v>
      </c>
      <c r="O30" s="1" t="s">
        <v>236</v>
      </c>
      <c r="P30" s="1">
        <v>18</v>
      </c>
      <c r="Q30" s="1" t="s">
        <v>110</v>
      </c>
      <c r="R30" s="1">
        <v>1</v>
      </c>
      <c r="S30" s="1">
        <v>1</v>
      </c>
      <c r="T30" s="1">
        <v>100</v>
      </c>
      <c r="U30" s="34">
        <v>3.7999999999999999E-33</v>
      </c>
      <c r="V30" s="1" t="s">
        <v>156</v>
      </c>
      <c r="W30" s="1">
        <v>4</v>
      </c>
      <c r="X30" s="41" t="s">
        <v>157</v>
      </c>
      <c r="Y30" s="1">
        <v>-1.3149999999999999</v>
      </c>
      <c r="Z30" s="1">
        <v>-6.2960000000000003</v>
      </c>
      <c r="AA30" s="1" t="s">
        <v>230</v>
      </c>
      <c r="AB30" s="38"/>
      <c r="AC30" s="38" t="s">
        <v>85</v>
      </c>
      <c r="AD30" s="1" t="s">
        <v>237</v>
      </c>
      <c r="AE30" s="1" t="s">
        <v>110</v>
      </c>
      <c r="AF30" s="1" t="s">
        <v>238</v>
      </c>
      <c r="AG30" s="1">
        <v>18</v>
      </c>
      <c r="AH30" s="1"/>
      <c r="AI30" s="1">
        <v>100</v>
      </c>
      <c r="AJ30" s="34">
        <v>4.0000000000000002E-33</v>
      </c>
      <c r="AK30" s="38" t="s">
        <v>144</v>
      </c>
      <c r="AL30" s="38"/>
      <c r="AM30" s="38"/>
      <c r="AN30" s="38"/>
      <c r="AO30" s="38"/>
      <c r="AP30" s="38"/>
      <c r="AQ30" s="38"/>
      <c r="AR30" s="38"/>
      <c r="AS30" s="38" t="s">
        <v>144</v>
      </c>
      <c r="AT30" s="38">
        <v>0</v>
      </c>
      <c r="AU30" s="38">
        <v>0</v>
      </c>
      <c r="AV30" s="38"/>
      <c r="AW30" s="38"/>
      <c r="AX30" s="38"/>
      <c r="AY30" s="38"/>
      <c r="AZ30" s="38"/>
    </row>
    <row r="31" spans="1:52" ht="13">
      <c r="A31" s="37">
        <v>18</v>
      </c>
      <c r="B31" s="35">
        <v>19</v>
      </c>
      <c r="C31" s="35" t="s">
        <v>148</v>
      </c>
      <c r="D31" s="35" t="s">
        <v>239</v>
      </c>
      <c r="E31" s="38"/>
      <c r="F31" s="37">
        <v>13205</v>
      </c>
      <c r="G31" s="37">
        <v>13567</v>
      </c>
      <c r="H31" s="1"/>
      <c r="I31" s="1"/>
      <c r="J31" s="31" t="s">
        <v>121</v>
      </c>
      <c r="K31" s="38" t="s">
        <v>229</v>
      </c>
      <c r="L31" s="38" t="s">
        <v>229</v>
      </c>
      <c r="M31" s="1" t="s">
        <v>122</v>
      </c>
      <c r="N31" s="1" t="s">
        <v>123</v>
      </c>
      <c r="O31" s="1" t="s">
        <v>115</v>
      </c>
      <c r="P31" s="1">
        <v>19</v>
      </c>
      <c r="Q31" s="1" t="s">
        <v>110</v>
      </c>
      <c r="R31" s="1">
        <v>1</v>
      </c>
      <c r="S31" s="1">
        <v>1</v>
      </c>
      <c r="T31" s="1">
        <v>100</v>
      </c>
      <c r="U31" s="1">
        <v>0</v>
      </c>
      <c r="V31" s="1" t="s">
        <v>156</v>
      </c>
      <c r="W31" s="1">
        <v>4</v>
      </c>
      <c r="X31" s="41" t="s">
        <v>157</v>
      </c>
      <c r="Y31" s="1">
        <v>1.8109999999999999</v>
      </c>
      <c r="Z31" s="1">
        <v>-4.9909999999999997</v>
      </c>
      <c r="AA31" s="1" t="s">
        <v>230</v>
      </c>
      <c r="AB31" s="38"/>
      <c r="AC31" s="38" t="s">
        <v>240</v>
      </c>
      <c r="AD31" s="38" t="s">
        <v>240</v>
      </c>
      <c r="AE31" s="38" t="s">
        <v>110</v>
      </c>
      <c r="AF31" s="38" t="s">
        <v>115</v>
      </c>
      <c r="AG31" s="38">
        <v>19</v>
      </c>
      <c r="AH31" s="38"/>
      <c r="AI31" s="38">
        <v>100</v>
      </c>
      <c r="AJ31" s="42">
        <v>4.0000000000000001E-84</v>
      </c>
      <c r="AK31" s="38" t="s">
        <v>241</v>
      </c>
      <c r="AL31" s="38" t="s">
        <v>117</v>
      </c>
      <c r="AM31" s="38" t="s">
        <v>242</v>
      </c>
      <c r="AN31" s="38" t="s">
        <v>243</v>
      </c>
      <c r="AO31" s="38">
        <v>65.83</v>
      </c>
      <c r="AP31" s="38">
        <v>99.18</v>
      </c>
      <c r="AQ31" s="38" t="s">
        <v>240</v>
      </c>
      <c r="AR31" s="38" t="s">
        <v>244</v>
      </c>
      <c r="AS31" s="38"/>
      <c r="AT31" s="38"/>
      <c r="AU31" s="38"/>
      <c r="AV31" s="38"/>
      <c r="AW31" s="38"/>
      <c r="AX31" s="38"/>
      <c r="AY31" s="38"/>
      <c r="AZ31" s="38"/>
    </row>
    <row r="32" spans="1:52" ht="13">
      <c r="A32" s="37">
        <v>19</v>
      </c>
      <c r="B32" s="35">
        <v>20</v>
      </c>
      <c r="C32" s="35" t="s">
        <v>239</v>
      </c>
      <c r="D32" s="35" t="s">
        <v>153</v>
      </c>
      <c r="E32" s="38"/>
      <c r="F32" s="37">
        <v>13569</v>
      </c>
      <c r="G32" s="37">
        <v>13961</v>
      </c>
      <c r="H32" s="1"/>
      <c r="I32" s="1"/>
      <c r="J32" s="31" t="s">
        <v>121</v>
      </c>
      <c r="K32" s="1" t="s">
        <v>229</v>
      </c>
      <c r="L32" s="1" t="s">
        <v>229</v>
      </c>
      <c r="M32" s="1" t="s">
        <v>122</v>
      </c>
      <c r="N32" s="1" t="s">
        <v>123</v>
      </c>
      <c r="O32" s="1" t="s">
        <v>162</v>
      </c>
      <c r="P32" s="1">
        <v>20</v>
      </c>
      <c r="Q32" s="1" t="s">
        <v>110</v>
      </c>
      <c r="R32" s="1">
        <v>1</v>
      </c>
      <c r="S32" s="1">
        <v>1</v>
      </c>
      <c r="T32" s="1">
        <v>100</v>
      </c>
      <c r="U32" s="1">
        <v>0</v>
      </c>
      <c r="V32" s="1" t="s">
        <v>156</v>
      </c>
      <c r="W32" s="1">
        <v>1</v>
      </c>
      <c r="X32" s="1" t="s">
        <v>157</v>
      </c>
      <c r="Y32" s="1">
        <v>2.5720000000000001</v>
      </c>
      <c r="Z32" s="1">
        <v>-3.464</v>
      </c>
      <c r="AA32" s="1" t="s">
        <v>245</v>
      </c>
      <c r="AB32" s="38"/>
      <c r="AC32" s="38" t="s">
        <v>85</v>
      </c>
      <c r="AD32" s="38" t="s">
        <v>246</v>
      </c>
      <c r="AE32" s="38" t="s">
        <v>110</v>
      </c>
      <c r="AF32" s="38" t="s">
        <v>162</v>
      </c>
      <c r="AG32" s="1">
        <v>20</v>
      </c>
      <c r="AH32" s="52"/>
      <c r="AI32" s="38">
        <v>100</v>
      </c>
      <c r="AJ32" s="42">
        <v>7.9999999999999995E-88</v>
      </c>
      <c r="AK32" s="38" t="s">
        <v>247</v>
      </c>
      <c r="AL32" s="38" t="s">
        <v>248</v>
      </c>
      <c r="AM32" s="38"/>
      <c r="AN32" s="38" t="s">
        <v>249</v>
      </c>
      <c r="AO32" s="38">
        <v>84.62</v>
      </c>
      <c r="AP32" s="38">
        <v>99.93</v>
      </c>
      <c r="AQ32" s="38" t="s">
        <v>240</v>
      </c>
      <c r="AR32" s="38" t="s">
        <v>244</v>
      </c>
      <c r="AS32" s="38" t="s">
        <v>144</v>
      </c>
      <c r="AT32" s="38">
        <v>0</v>
      </c>
      <c r="AU32" s="1">
        <v>0</v>
      </c>
      <c r="AV32" s="38"/>
      <c r="AW32" s="38"/>
      <c r="AX32" s="38"/>
      <c r="AY32" s="38"/>
      <c r="AZ32" s="38"/>
    </row>
    <row r="33" spans="1:52" ht="13">
      <c r="A33" s="37">
        <v>20</v>
      </c>
      <c r="B33" s="35">
        <v>21</v>
      </c>
      <c r="C33" s="35" t="s">
        <v>127</v>
      </c>
      <c r="D33" s="35" t="s">
        <v>161</v>
      </c>
      <c r="E33" s="38"/>
      <c r="F33" s="37">
        <v>13961</v>
      </c>
      <c r="G33" s="37">
        <v>14398</v>
      </c>
      <c r="H33" s="1"/>
      <c r="I33" s="1"/>
      <c r="J33" s="31" t="s">
        <v>121</v>
      </c>
      <c r="K33" s="38" t="s">
        <v>106</v>
      </c>
      <c r="L33" s="38" t="s">
        <v>106</v>
      </c>
      <c r="M33" s="1" t="s">
        <v>122</v>
      </c>
      <c r="N33" s="1" t="s">
        <v>123</v>
      </c>
      <c r="O33" s="1" t="s">
        <v>115</v>
      </c>
      <c r="P33" s="1">
        <v>21</v>
      </c>
      <c r="Q33" s="1" t="s">
        <v>110</v>
      </c>
      <c r="R33" s="1">
        <v>1</v>
      </c>
      <c r="S33" s="1">
        <v>1</v>
      </c>
      <c r="T33" s="1">
        <v>100</v>
      </c>
      <c r="U33" s="34">
        <v>0</v>
      </c>
      <c r="V33" s="1" t="s">
        <v>156</v>
      </c>
      <c r="W33" s="1">
        <v>1</v>
      </c>
      <c r="X33" s="1" t="s">
        <v>106</v>
      </c>
      <c r="Y33" s="1">
        <v>2.5150000000000001</v>
      </c>
      <c r="Z33" s="1">
        <v>-3.867</v>
      </c>
      <c r="AA33" s="1" t="s">
        <v>250</v>
      </c>
      <c r="AB33" s="38"/>
      <c r="AC33" s="38" t="s">
        <v>251</v>
      </c>
      <c r="AD33" s="38" t="s">
        <v>251</v>
      </c>
      <c r="AE33" s="38" t="s">
        <v>110</v>
      </c>
      <c r="AF33" s="38" t="s">
        <v>115</v>
      </c>
      <c r="AG33" s="38">
        <v>21</v>
      </c>
      <c r="AH33" s="38"/>
      <c r="AI33" s="38">
        <v>100</v>
      </c>
      <c r="AJ33" s="42">
        <v>9.9999999999999996E-104</v>
      </c>
      <c r="AK33" s="53" t="s">
        <v>252</v>
      </c>
      <c r="AL33" s="38" t="s">
        <v>117</v>
      </c>
      <c r="AM33" s="38" t="s">
        <v>253</v>
      </c>
      <c r="AN33" s="38" t="s">
        <v>254</v>
      </c>
      <c r="AO33" s="53">
        <v>91.03</v>
      </c>
      <c r="AP33" s="38">
        <v>98.9</v>
      </c>
      <c r="AQ33" s="38" t="s">
        <v>251</v>
      </c>
      <c r="AR33" s="38" t="s">
        <v>255</v>
      </c>
      <c r="AS33" s="38"/>
      <c r="AT33" s="38"/>
      <c r="AU33" s="38"/>
      <c r="AV33" s="38"/>
      <c r="AW33" s="38"/>
      <c r="AX33" s="38"/>
      <c r="AY33" s="38"/>
      <c r="AZ33" s="38"/>
    </row>
    <row r="34" spans="1:52" ht="13">
      <c r="A34" s="37">
        <v>21</v>
      </c>
      <c r="B34" s="35">
        <v>22</v>
      </c>
      <c r="C34" s="35" t="s">
        <v>127</v>
      </c>
      <c r="D34" s="35" t="s">
        <v>174</v>
      </c>
      <c r="E34" s="38"/>
      <c r="F34" s="37">
        <v>14388</v>
      </c>
      <c r="G34" s="37">
        <v>14978</v>
      </c>
      <c r="H34" s="1"/>
      <c r="I34" s="1"/>
      <c r="J34" s="31" t="s">
        <v>121</v>
      </c>
      <c r="K34" s="38" t="s">
        <v>106</v>
      </c>
      <c r="L34" s="38" t="s">
        <v>106</v>
      </c>
      <c r="M34" s="1" t="s">
        <v>122</v>
      </c>
      <c r="N34" s="1" t="s">
        <v>123</v>
      </c>
      <c r="O34" s="1" t="s">
        <v>162</v>
      </c>
      <c r="P34" s="1">
        <v>22</v>
      </c>
      <c r="Q34" s="1" t="s">
        <v>110</v>
      </c>
      <c r="R34" s="1">
        <v>1</v>
      </c>
      <c r="S34" s="1">
        <v>1</v>
      </c>
      <c r="T34" s="1">
        <v>100</v>
      </c>
      <c r="U34" s="34">
        <v>0</v>
      </c>
      <c r="V34" s="1" t="s">
        <v>156</v>
      </c>
      <c r="W34" s="1">
        <v>10</v>
      </c>
      <c r="X34" s="1" t="s">
        <v>157</v>
      </c>
      <c r="Y34" s="1">
        <v>3.22</v>
      </c>
      <c r="Z34" s="1">
        <v>-2.3719999999999999</v>
      </c>
      <c r="AA34" s="1" t="s">
        <v>250</v>
      </c>
      <c r="AB34" s="38"/>
      <c r="AC34" s="38" t="s">
        <v>256</v>
      </c>
      <c r="AD34" s="38" t="s">
        <v>256</v>
      </c>
      <c r="AE34" s="38" t="s">
        <v>110</v>
      </c>
      <c r="AF34" s="38" t="s">
        <v>162</v>
      </c>
      <c r="AG34" s="38">
        <v>22</v>
      </c>
      <c r="AH34" s="38"/>
      <c r="AI34" s="38">
        <v>100</v>
      </c>
      <c r="AJ34" s="42">
        <v>7.9999999999999999E-140</v>
      </c>
      <c r="AK34" s="38" t="s">
        <v>256</v>
      </c>
      <c r="AL34" s="38" t="s">
        <v>117</v>
      </c>
      <c r="AM34" s="38" t="s">
        <v>257</v>
      </c>
      <c r="AN34" s="38" t="s">
        <v>258</v>
      </c>
      <c r="AO34" s="38">
        <v>90.82</v>
      </c>
      <c r="AP34" s="38">
        <v>98.08</v>
      </c>
      <c r="AQ34" s="38" t="s">
        <v>256</v>
      </c>
      <c r="AR34" s="38" t="s">
        <v>259</v>
      </c>
      <c r="AS34" s="38"/>
      <c r="AT34" s="38"/>
      <c r="AU34" s="38"/>
      <c r="AV34" s="38"/>
      <c r="AW34" s="38"/>
      <c r="AX34" s="38"/>
      <c r="AY34" s="38"/>
      <c r="AZ34" s="38"/>
    </row>
    <row r="35" spans="1:52" ht="13">
      <c r="A35" s="37">
        <v>22</v>
      </c>
      <c r="B35" s="21">
        <v>23</v>
      </c>
      <c r="C35" s="35" t="s">
        <v>127</v>
      </c>
      <c r="D35" s="35" t="s">
        <v>148</v>
      </c>
      <c r="E35" s="38"/>
      <c r="F35" s="37">
        <v>15098</v>
      </c>
      <c r="G35" s="37">
        <v>15469</v>
      </c>
      <c r="H35" s="1"/>
      <c r="I35" s="1"/>
      <c r="J35" s="31" t="s">
        <v>121</v>
      </c>
      <c r="K35" s="38" t="s">
        <v>106</v>
      </c>
      <c r="L35" s="38" t="s">
        <v>106</v>
      </c>
      <c r="M35" s="1" t="s">
        <v>122</v>
      </c>
      <c r="N35" s="1" t="s">
        <v>123</v>
      </c>
      <c r="O35" s="1" t="s">
        <v>162</v>
      </c>
      <c r="P35" s="1">
        <v>23</v>
      </c>
      <c r="Q35" s="1" t="s">
        <v>110</v>
      </c>
      <c r="R35" s="1">
        <v>1</v>
      </c>
      <c r="S35" s="1">
        <v>1</v>
      </c>
      <c r="T35" s="1">
        <v>100</v>
      </c>
      <c r="U35" s="34">
        <v>0</v>
      </c>
      <c r="V35" s="1" t="s">
        <v>111</v>
      </c>
      <c r="W35" s="1">
        <v>120</v>
      </c>
      <c r="X35" s="1" t="s">
        <v>106</v>
      </c>
      <c r="Y35" s="1">
        <v>2.3420000000000001</v>
      </c>
      <c r="Z35" s="1">
        <v>-4.3949999999999996</v>
      </c>
      <c r="AA35" s="1" t="s">
        <v>250</v>
      </c>
      <c r="AB35" s="38"/>
      <c r="AC35" s="38" t="s">
        <v>260</v>
      </c>
      <c r="AD35" s="38" t="s">
        <v>260</v>
      </c>
      <c r="AE35" s="38" t="s">
        <v>110</v>
      </c>
      <c r="AF35" s="38" t="s">
        <v>162</v>
      </c>
      <c r="AG35" s="38">
        <v>23</v>
      </c>
      <c r="AH35" s="38"/>
      <c r="AI35" s="38">
        <v>100</v>
      </c>
      <c r="AJ35" s="42">
        <v>5E-80</v>
      </c>
      <c r="AK35" s="38" t="s">
        <v>261</v>
      </c>
      <c r="AL35" s="38" t="s">
        <v>248</v>
      </c>
      <c r="AM35" s="38" t="s">
        <v>262</v>
      </c>
      <c r="AN35" s="38" t="s">
        <v>263</v>
      </c>
      <c r="AO35" s="38">
        <v>95.12</v>
      </c>
      <c r="AP35" s="38">
        <v>100</v>
      </c>
      <c r="AQ35" s="38" t="s">
        <v>260</v>
      </c>
      <c r="AR35" s="38" t="s">
        <v>264</v>
      </c>
      <c r="AS35" s="38"/>
      <c r="AT35" s="38"/>
      <c r="AU35" s="38"/>
      <c r="AV35" s="38"/>
      <c r="AW35" s="38"/>
      <c r="AX35" s="38"/>
      <c r="AY35" s="38"/>
      <c r="AZ35" s="38"/>
    </row>
    <row r="36" spans="1:52" ht="13">
      <c r="A36" s="28">
        <v>23</v>
      </c>
      <c r="B36" s="21">
        <v>24</v>
      </c>
      <c r="C36" s="21" t="s">
        <v>103</v>
      </c>
      <c r="D36" s="21" t="s">
        <v>103</v>
      </c>
      <c r="E36" s="1" t="s">
        <v>265</v>
      </c>
      <c r="F36" s="28">
        <v>15421</v>
      </c>
      <c r="G36" s="28">
        <v>15966</v>
      </c>
      <c r="H36" s="11">
        <v>15098</v>
      </c>
      <c r="I36" s="1"/>
      <c r="J36" s="31" t="s">
        <v>121</v>
      </c>
      <c r="K36" s="1" t="s">
        <v>106</v>
      </c>
      <c r="L36" s="1" t="s">
        <v>106</v>
      </c>
      <c r="M36" s="1" t="s">
        <v>107</v>
      </c>
      <c r="N36" s="1" t="s">
        <v>108</v>
      </c>
      <c r="O36" s="1" t="s">
        <v>162</v>
      </c>
      <c r="P36" s="1">
        <v>24</v>
      </c>
      <c r="Q36" s="1" t="s">
        <v>110</v>
      </c>
      <c r="R36" s="1">
        <v>1</v>
      </c>
      <c r="S36" s="1">
        <v>1</v>
      </c>
      <c r="T36" s="1">
        <v>100</v>
      </c>
      <c r="U36" s="34">
        <v>0</v>
      </c>
      <c r="V36" s="1" t="s">
        <v>111</v>
      </c>
      <c r="W36" s="1">
        <v>120</v>
      </c>
      <c r="X36" s="1" t="s">
        <v>157</v>
      </c>
      <c r="Y36" s="1">
        <v>2.3420000000000001</v>
      </c>
      <c r="Z36" s="1">
        <v>-4.3949999999999996</v>
      </c>
      <c r="AA36" s="1" t="s">
        <v>266</v>
      </c>
      <c r="AB36" s="1"/>
      <c r="AC36" s="38" t="s">
        <v>260</v>
      </c>
      <c r="AD36" s="1"/>
      <c r="AE36" s="1"/>
      <c r="AF36" s="1"/>
      <c r="AG36" s="1"/>
      <c r="AH36" s="1"/>
      <c r="AI36" s="1"/>
      <c r="AJ36" s="1"/>
      <c r="AK36" s="1"/>
      <c r="AL36" s="1"/>
      <c r="AM36" s="1"/>
      <c r="AN36" s="1"/>
      <c r="AO36" s="1"/>
      <c r="AP36" s="1"/>
      <c r="AQ36" s="1"/>
      <c r="AR36" s="1"/>
      <c r="AS36" s="1"/>
      <c r="AT36" s="1"/>
      <c r="AU36" s="1"/>
      <c r="AV36" s="1"/>
      <c r="AW36" s="1"/>
      <c r="AX36" s="1"/>
      <c r="AY36" s="1"/>
      <c r="AZ36" s="1"/>
    </row>
    <row r="37" spans="1:52" ht="13">
      <c r="A37" s="28">
        <v>24</v>
      </c>
      <c r="B37" s="21">
        <v>25</v>
      </c>
      <c r="C37" s="21" t="s">
        <v>267</v>
      </c>
      <c r="D37" s="21" t="s">
        <v>165</v>
      </c>
      <c r="E37" s="1"/>
      <c r="F37" s="28">
        <v>16026</v>
      </c>
      <c r="G37" s="28">
        <v>18485</v>
      </c>
      <c r="H37" s="49"/>
      <c r="I37" s="1"/>
      <c r="J37" s="31" t="s">
        <v>121</v>
      </c>
      <c r="K37" s="1" t="s">
        <v>106</v>
      </c>
      <c r="L37" s="1" t="s">
        <v>106</v>
      </c>
      <c r="M37" s="49" t="s">
        <v>154</v>
      </c>
      <c r="N37" s="1" t="s">
        <v>108</v>
      </c>
      <c r="O37" s="1" t="s">
        <v>268</v>
      </c>
      <c r="P37" s="1">
        <v>25</v>
      </c>
      <c r="Q37" s="1" t="s">
        <v>110</v>
      </c>
      <c r="R37" s="1">
        <v>1</v>
      </c>
      <c r="S37" s="49">
        <v>1</v>
      </c>
      <c r="T37" s="1">
        <v>100</v>
      </c>
      <c r="U37" s="34">
        <v>0</v>
      </c>
      <c r="V37" s="1" t="s">
        <v>111</v>
      </c>
      <c r="W37" s="1">
        <v>80</v>
      </c>
      <c r="X37" s="1" t="s">
        <v>106</v>
      </c>
      <c r="Y37" s="1">
        <v>3.0179999999999998</v>
      </c>
      <c r="Z37" s="1">
        <v>-2.5230000000000001</v>
      </c>
      <c r="AA37" s="1" t="s">
        <v>269</v>
      </c>
      <c r="AB37" s="1"/>
      <c r="AC37" s="1" t="s">
        <v>270</v>
      </c>
      <c r="AD37" s="1" t="s">
        <v>270</v>
      </c>
      <c r="AE37" s="1" t="s">
        <v>110</v>
      </c>
      <c r="AF37" s="1" t="s">
        <v>134</v>
      </c>
      <c r="AG37" s="1">
        <v>25</v>
      </c>
      <c r="AH37" s="1"/>
      <c r="AI37" s="1">
        <v>100</v>
      </c>
      <c r="AJ37" s="1">
        <v>0</v>
      </c>
      <c r="AK37" s="1" t="s">
        <v>270</v>
      </c>
      <c r="AL37" s="1" t="s">
        <v>271</v>
      </c>
      <c r="AM37" s="54" t="s">
        <v>272</v>
      </c>
      <c r="AN37" s="1" t="s">
        <v>273</v>
      </c>
      <c r="AO37" s="1">
        <v>59.7</v>
      </c>
      <c r="AP37" s="1">
        <v>99.57</v>
      </c>
      <c r="AQ37" s="1" t="s">
        <v>270</v>
      </c>
      <c r="AR37" s="1" t="s">
        <v>274</v>
      </c>
      <c r="AS37" s="1"/>
      <c r="AT37" s="1"/>
      <c r="AU37" s="1"/>
      <c r="AV37" s="1" t="s">
        <v>275</v>
      </c>
      <c r="AW37" s="1"/>
      <c r="AX37" s="1"/>
      <c r="AY37" s="1"/>
      <c r="AZ37" s="1"/>
    </row>
    <row r="38" spans="1:52" ht="13">
      <c r="A38" s="28">
        <v>25</v>
      </c>
      <c r="B38" s="21">
        <v>26</v>
      </c>
      <c r="C38" s="21" t="s">
        <v>267</v>
      </c>
      <c r="D38" s="21" t="s">
        <v>128</v>
      </c>
      <c r="E38" s="1"/>
      <c r="F38" s="28">
        <v>18490</v>
      </c>
      <c r="G38" s="28">
        <v>19830</v>
      </c>
      <c r="H38" s="1"/>
      <c r="I38" s="1"/>
      <c r="J38" s="31" t="s">
        <v>121</v>
      </c>
      <c r="K38" s="1" t="s">
        <v>106</v>
      </c>
      <c r="L38" s="1" t="s">
        <v>106</v>
      </c>
      <c r="M38" s="1" t="s">
        <v>122</v>
      </c>
      <c r="N38" s="1" t="s">
        <v>123</v>
      </c>
      <c r="O38" s="1" t="s">
        <v>208</v>
      </c>
      <c r="P38" s="1"/>
      <c r="Q38" s="1" t="s">
        <v>110</v>
      </c>
      <c r="R38" s="1">
        <v>1</v>
      </c>
      <c r="S38" s="1">
        <v>1</v>
      </c>
      <c r="T38" s="1">
        <v>100</v>
      </c>
      <c r="U38" s="34">
        <v>0</v>
      </c>
      <c r="V38" s="1" t="s">
        <v>111</v>
      </c>
      <c r="W38" s="1">
        <v>5</v>
      </c>
      <c r="X38" s="1" t="s">
        <v>157</v>
      </c>
      <c r="Y38" s="1">
        <v>2.34</v>
      </c>
      <c r="Z38" s="1">
        <v>-3.9529999999999998</v>
      </c>
      <c r="AA38" s="1" t="s">
        <v>276</v>
      </c>
      <c r="AB38" s="1"/>
      <c r="AC38" s="55" t="s">
        <v>132</v>
      </c>
      <c r="AD38" s="1" t="s">
        <v>277</v>
      </c>
      <c r="AE38" s="1" t="s">
        <v>110</v>
      </c>
      <c r="AF38" s="1" t="s">
        <v>162</v>
      </c>
      <c r="AG38" s="1">
        <v>26</v>
      </c>
      <c r="AH38" s="1"/>
      <c r="AI38" s="1">
        <v>100</v>
      </c>
      <c r="AJ38" s="1">
        <v>0</v>
      </c>
      <c r="AK38" s="1" t="s">
        <v>278</v>
      </c>
      <c r="AL38" s="1" t="s">
        <v>271</v>
      </c>
      <c r="AM38" s="1" t="s">
        <v>279</v>
      </c>
      <c r="AN38" s="1" t="s">
        <v>280</v>
      </c>
      <c r="AO38" s="1">
        <v>48.7</v>
      </c>
      <c r="AP38" s="1">
        <v>99.96</v>
      </c>
      <c r="AQ38" s="1" t="s">
        <v>132</v>
      </c>
      <c r="AR38" s="1" t="s">
        <v>281</v>
      </c>
      <c r="AS38" s="1"/>
      <c r="AT38" s="1"/>
      <c r="AU38" s="1"/>
      <c r="AV38" s="1" t="s">
        <v>282</v>
      </c>
      <c r="AW38" s="1"/>
      <c r="AX38" s="1"/>
      <c r="AY38" s="1"/>
      <c r="AZ38" s="1"/>
    </row>
    <row r="39" spans="1:52" ht="13">
      <c r="A39" s="28">
        <v>26</v>
      </c>
      <c r="B39" s="35">
        <v>27</v>
      </c>
      <c r="C39" s="21" t="s">
        <v>267</v>
      </c>
      <c r="D39" s="21" t="s">
        <v>140</v>
      </c>
      <c r="E39" s="1"/>
      <c r="F39" s="28">
        <v>19827</v>
      </c>
      <c r="G39" s="28">
        <v>21605</v>
      </c>
      <c r="H39" s="1"/>
      <c r="I39" s="1"/>
      <c r="J39" s="31" t="s">
        <v>121</v>
      </c>
      <c r="K39" s="1" t="s">
        <v>283</v>
      </c>
      <c r="L39" s="1" t="s">
        <v>129</v>
      </c>
      <c r="M39" s="1" t="s">
        <v>122</v>
      </c>
      <c r="N39" s="1" t="s">
        <v>123</v>
      </c>
      <c r="O39" s="1" t="s">
        <v>162</v>
      </c>
      <c r="P39" s="1"/>
      <c r="Q39" s="1" t="s">
        <v>110</v>
      </c>
      <c r="R39" s="1">
        <v>1</v>
      </c>
      <c r="S39" s="1">
        <v>1</v>
      </c>
      <c r="T39" s="56">
        <v>1</v>
      </c>
      <c r="U39" s="34">
        <v>0</v>
      </c>
      <c r="V39" s="1" t="s">
        <v>205</v>
      </c>
      <c r="W39" s="1">
        <v>4</v>
      </c>
      <c r="X39" s="1" t="s">
        <v>106</v>
      </c>
      <c r="Y39" s="1">
        <v>2.1150000000000002</v>
      </c>
      <c r="Z39" s="1">
        <v>-4.3490000000000002</v>
      </c>
      <c r="AA39" s="1" t="s">
        <v>284</v>
      </c>
      <c r="AB39" s="1"/>
      <c r="AC39" s="1" t="s">
        <v>132</v>
      </c>
      <c r="AD39" s="55" t="s">
        <v>132</v>
      </c>
      <c r="AE39" s="1" t="s">
        <v>110</v>
      </c>
      <c r="AF39" s="1" t="s">
        <v>162</v>
      </c>
      <c r="AG39" s="1">
        <v>27</v>
      </c>
      <c r="AH39" s="1"/>
      <c r="AI39" s="1">
        <v>100</v>
      </c>
      <c r="AJ39" s="1">
        <v>0</v>
      </c>
      <c r="AK39" s="1" t="s">
        <v>285</v>
      </c>
      <c r="AL39" s="1" t="s">
        <v>271</v>
      </c>
      <c r="AM39" s="57" t="s">
        <v>286</v>
      </c>
      <c r="AN39" s="1" t="s">
        <v>287</v>
      </c>
      <c r="AO39" s="1">
        <v>89.5</v>
      </c>
      <c r="AP39" s="1">
        <v>-99.07</v>
      </c>
      <c r="AQ39" s="1" t="s">
        <v>132</v>
      </c>
      <c r="AR39" s="1" t="s">
        <v>288</v>
      </c>
      <c r="AS39" s="1"/>
      <c r="AT39" s="1"/>
      <c r="AU39" s="1"/>
      <c r="AV39" s="1"/>
      <c r="AW39" s="1"/>
      <c r="AX39" s="1"/>
      <c r="AY39" s="1"/>
      <c r="AZ39" s="1"/>
    </row>
    <row r="40" spans="1:52" ht="13">
      <c r="A40" s="37">
        <v>27</v>
      </c>
      <c r="B40" s="21">
        <v>28</v>
      </c>
      <c r="C40" s="35" t="s">
        <v>267</v>
      </c>
      <c r="D40" s="35" t="s">
        <v>161</v>
      </c>
      <c r="E40" s="38"/>
      <c r="F40" s="37">
        <v>21627</v>
      </c>
      <c r="G40" s="37">
        <v>22073</v>
      </c>
      <c r="H40" s="1"/>
      <c r="I40" s="1"/>
      <c r="J40" s="31" t="s">
        <v>121</v>
      </c>
      <c r="K40" s="38" t="s">
        <v>106</v>
      </c>
      <c r="L40" s="38" t="s">
        <v>289</v>
      </c>
      <c r="M40" s="1" t="s">
        <v>122</v>
      </c>
      <c r="N40" s="1" t="s">
        <v>123</v>
      </c>
      <c r="O40" s="1" t="s">
        <v>162</v>
      </c>
      <c r="P40" s="1">
        <v>28</v>
      </c>
      <c r="Q40" s="1" t="s">
        <v>110</v>
      </c>
      <c r="R40" s="1">
        <v>1</v>
      </c>
      <c r="S40" s="1">
        <v>1</v>
      </c>
      <c r="T40" s="1">
        <v>100</v>
      </c>
      <c r="U40" s="33" t="s">
        <v>290</v>
      </c>
      <c r="V40" s="1" t="s">
        <v>150</v>
      </c>
      <c r="W40" s="1">
        <v>22</v>
      </c>
      <c r="X40" s="1" t="s">
        <v>106</v>
      </c>
      <c r="Y40" s="41">
        <v>2.15</v>
      </c>
      <c r="Z40" s="41">
        <v>-4.2750000000000004</v>
      </c>
      <c r="AA40" s="1" t="s">
        <v>291</v>
      </c>
      <c r="AB40" s="38"/>
      <c r="AC40" s="1" t="s">
        <v>132</v>
      </c>
      <c r="AD40" s="38" t="s">
        <v>132</v>
      </c>
      <c r="AE40" s="38" t="s">
        <v>110</v>
      </c>
      <c r="AF40" s="38" t="s">
        <v>162</v>
      </c>
      <c r="AG40" s="38">
        <v>28</v>
      </c>
      <c r="AH40" s="38"/>
      <c r="AI40" s="38">
        <v>100</v>
      </c>
      <c r="AJ40" s="42">
        <v>1.9999999999999999E-106</v>
      </c>
      <c r="AK40" s="38" t="s">
        <v>144</v>
      </c>
      <c r="AL40" s="38" t="s">
        <v>248</v>
      </c>
      <c r="AM40" s="38"/>
      <c r="AN40" s="38" t="s">
        <v>292</v>
      </c>
      <c r="AO40" s="1">
        <v>89.2</v>
      </c>
      <c r="AP40" s="38">
        <v>100</v>
      </c>
      <c r="AQ40" s="38" t="s">
        <v>293</v>
      </c>
      <c r="AR40" s="38" t="s">
        <v>162</v>
      </c>
      <c r="AS40" s="38"/>
      <c r="AT40" s="38">
        <v>0</v>
      </c>
      <c r="AU40" s="38">
        <v>0</v>
      </c>
      <c r="AV40" s="38"/>
      <c r="AW40" s="38"/>
      <c r="AX40" s="38"/>
      <c r="AY40" s="38"/>
      <c r="AZ40" s="38"/>
    </row>
    <row r="41" spans="1:52" ht="13">
      <c r="A41" s="28">
        <v>28</v>
      </c>
      <c r="B41" s="35">
        <v>29</v>
      </c>
      <c r="C41" s="21" t="s">
        <v>174</v>
      </c>
      <c r="D41" s="21" t="s">
        <v>214</v>
      </c>
      <c r="E41" s="1"/>
      <c r="F41" s="28">
        <v>22133</v>
      </c>
      <c r="G41" s="28">
        <v>22528</v>
      </c>
      <c r="H41" s="1"/>
      <c r="I41" s="1"/>
      <c r="J41" s="31" t="s">
        <v>121</v>
      </c>
      <c r="K41" s="1" t="s">
        <v>106</v>
      </c>
      <c r="L41" s="1" t="s">
        <v>229</v>
      </c>
      <c r="M41" s="1" t="s">
        <v>154</v>
      </c>
      <c r="N41" s="1" t="s">
        <v>123</v>
      </c>
      <c r="O41" s="1" t="s">
        <v>294</v>
      </c>
      <c r="P41" s="1">
        <v>29</v>
      </c>
      <c r="Q41" s="1" t="s">
        <v>110</v>
      </c>
      <c r="R41" s="1">
        <v>1</v>
      </c>
      <c r="S41" s="1">
        <v>1</v>
      </c>
      <c r="T41" s="1">
        <v>100</v>
      </c>
      <c r="U41" s="33">
        <v>0</v>
      </c>
      <c r="V41" s="1" t="s">
        <v>111</v>
      </c>
      <c r="W41" s="1">
        <v>60</v>
      </c>
      <c r="X41" s="1" t="s">
        <v>295</v>
      </c>
      <c r="Y41" s="1">
        <v>1.8839999999999999</v>
      </c>
      <c r="Z41" s="1">
        <v>-4.9770000000000003</v>
      </c>
      <c r="AA41" s="1" t="s">
        <v>296</v>
      </c>
      <c r="AB41" s="1"/>
      <c r="AC41" s="1" t="s">
        <v>132</v>
      </c>
      <c r="AD41" s="1" t="s">
        <v>132</v>
      </c>
      <c r="AE41" s="1" t="s">
        <v>110</v>
      </c>
      <c r="AF41" s="1" t="s">
        <v>294</v>
      </c>
      <c r="AG41" s="1">
        <v>29</v>
      </c>
      <c r="AH41" s="1"/>
      <c r="AI41" s="1">
        <v>100</v>
      </c>
      <c r="AJ41" s="58">
        <v>1.9999999999999999E-88</v>
      </c>
      <c r="AK41" s="1" t="s">
        <v>297</v>
      </c>
      <c r="AL41" s="1" t="s">
        <v>248</v>
      </c>
      <c r="AM41" s="1" t="s">
        <v>298</v>
      </c>
      <c r="AN41" t="s">
        <v>299</v>
      </c>
      <c r="AO41" s="1">
        <v>67.5</v>
      </c>
      <c r="AP41" s="1">
        <v>84.11</v>
      </c>
      <c r="AQ41" s="1" t="s">
        <v>132</v>
      </c>
      <c r="AR41" s="1" t="s">
        <v>300</v>
      </c>
      <c r="AS41" s="1"/>
      <c r="AT41" s="1"/>
      <c r="AU41" s="1"/>
      <c r="AV41" s="1"/>
      <c r="AW41" s="1"/>
      <c r="AX41" s="1"/>
      <c r="AY41" s="1"/>
      <c r="AZ41" s="1"/>
    </row>
    <row r="42" spans="1:52" ht="13">
      <c r="A42" s="37">
        <v>29</v>
      </c>
      <c r="B42" s="35">
        <v>30</v>
      </c>
      <c r="C42" s="35" t="s">
        <v>174</v>
      </c>
      <c r="D42" s="35" t="s">
        <v>224</v>
      </c>
      <c r="E42" s="38"/>
      <c r="F42" s="37">
        <v>22518</v>
      </c>
      <c r="G42" s="37">
        <v>22946</v>
      </c>
      <c r="H42" s="1"/>
      <c r="I42" s="1"/>
      <c r="J42" s="31" t="s">
        <v>121</v>
      </c>
      <c r="K42" s="38" t="s">
        <v>106</v>
      </c>
      <c r="L42" s="38" t="s">
        <v>106</v>
      </c>
      <c r="M42" s="4" t="s">
        <v>301</v>
      </c>
      <c r="N42" s="1" t="s">
        <v>123</v>
      </c>
      <c r="O42" s="1" t="s">
        <v>162</v>
      </c>
      <c r="P42" s="1">
        <v>30</v>
      </c>
      <c r="Q42" s="1" t="s">
        <v>110</v>
      </c>
      <c r="R42" s="1">
        <v>1</v>
      </c>
      <c r="S42" s="1">
        <v>1</v>
      </c>
      <c r="T42" s="1">
        <v>100</v>
      </c>
      <c r="U42" s="33">
        <v>0</v>
      </c>
      <c r="V42" s="1" t="s">
        <v>156</v>
      </c>
      <c r="W42" s="1">
        <v>10</v>
      </c>
      <c r="X42" s="1" t="s">
        <v>302</v>
      </c>
      <c r="Y42" s="1">
        <v>2.3959999999999999</v>
      </c>
      <c r="Z42" s="1">
        <v>-4.6630000000000003</v>
      </c>
      <c r="AA42" s="1" t="s">
        <v>303</v>
      </c>
      <c r="AB42" s="38"/>
      <c r="AC42" s="1" t="s">
        <v>132</v>
      </c>
      <c r="AD42" s="1" t="s">
        <v>132</v>
      </c>
      <c r="AE42" s="38" t="s">
        <v>110</v>
      </c>
      <c r="AF42" s="38" t="s">
        <v>162</v>
      </c>
      <c r="AG42" s="38">
        <v>30</v>
      </c>
      <c r="AH42" s="38"/>
      <c r="AI42" s="38">
        <v>100</v>
      </c>
      <c r="AJ42" s="58">
        <v>2.0000000000000001E-101</v>
      </c>
      <c r="AK42" s="1" t="s">
        <v>304</v>
      </c>
      <c r="AL42" s="38" t="s">
        <v>248</v>
      </c>
      <c r="AM42" s="38" t="s">
        <v>305</v>
      </c>
      <c r="AN42" s="59" t="s">
        <v>306</v>
      </c>
      <c r="AO42" s="38">
        <v>87.5</v>
      </c>
      <c r="AP42" s="38">
        <v>90.48</v>
      </c>
      <c r="AQ42" s="38" t="s">
        <v>132</v>
      </c>
      <c r="AR42" s="38" t="s">
        <v>307</v>
      </c>
      <c r="AS42" s="38"/>
      <c r="AT42" s="38"/>
      <c r="AU42" s="38"/>
      <c r="AV42" s="38"/>
      <c r="AW42" s="38"/>
      <c r="AX42" s="38"/>
      <c r="AY42" s="38"/>
      <c r="AZ42" s="38"/>
    </row>
    <row r="43" spans="1:52" ht="13">
      <c r="A43" s="37">
        <v>30</v>
      </c>
      <c r="B43" s="21">
        <v>31</v>
      </c>
      <c r="C43" s="35" t="s">
        <v>174</v>
      </c>
      <c r="D43" s="35" t="s">
        <v>235</v>
      </c>
      <c r="E43" s="38"/>
      <c r="F43" s="37">
        <v>22960</v>
      </c>
      <c r="G43" s="37">
        <v>24816</v>
      </c>
      <c r="H43" s="1"/>
      <c r="I43" s="1"/>
      <c r="J43" s="31" t="s">
        <v>121</v>
      </c>
      <c r="K43" s="38" t="s">
        <v>106</v>
      </c>
      <c r="L43" s="1" t="s">
        <v>106</v>
      </c>
      <c r="M43" s="1" t="s">
        <v>122</v>
      </c>
      <c r="N43" s="1" t="s">
        <v>123</v>
      </c>
      <c r="O43" s="1" t="s">
        <v>308</v>
      </c>
      <c r="P43" s="1">
        <v>30</v>
      </c>
      <c r="Q43" s="1" t="s">
        <v>110</v>
      </c>
      <c r="R43" s="1">
        <v>1</v>
      </c>
      <c r="S43" s="1">
        <v>1</v>
      </c>
      <c r="T43" s="1">
        <v>100</v>
      </c>
      <c r="U43" s="33">
        <v>0</v>
      </c>
      <c r="V43" s="1" t="s">
        <v>111</v>
      </c>
      <c r="W43" s="1">
        <v>63</v>
      </c>
      <c r="X43" s="1" t="s">
        <v>106</v>
      </c>
      <c r="Y43" s="1">
        <v>2.34</v>
      </c>
      <c r="Z43" s="1">
        <v>-4.4000000000000004</v>
      </c>
      <c r="AA43" s="1" t="s">
        <v>309</v>
      </c>
      <c r="AB43" s="38"/>
      <c r="AC43" s="38" t="s">
        <v>132</v>
      </c>
      <c r="AD43" s="38" t="s">
        <v>310</v>
      </c>
      <c r="AE43" s="1"/>
      <c r="AF43" s="1"/>
      <c r="AG43" s="1"/>
      <c r="AH43" s="1"/>
      <c r="AI43" s="1"/>
      <c r="AJ43" s="60"/>
      <c r="AK43" s="38" t="s">
        <v>297</v>
      </c>
      <c r="AL43" s="1"/>
      <c r="AM43" s="61"/>
      <c r="AN43" s="7"/>
      <c r="AO43" s="1"/>
      <c r="AP43" s="1"/>
      <c r="AQ43" s="38" t="s">
        <v>132</v>
      </c>
      <c r="AR43" s="1" t="s">
        <v>311</v>
      </c>
      <c r="AS43" s="38"/>
      <c r="AT43" s="38">
        <v>0</v>
      </c>
      <c r="AU43" s="38">
        <v>0</v>
      </c>
      <c r="AV43" s="38"/>
      <c r="AW43" s="38"/>
      <c r="AX43" s="38"/>
      <c r="AY43" s="38"/>
      <c r="AZ43" s="38"/>
    </row>
    <row r="44" spans="1:52" ht="13">
      <c r="A44" s="28">
        <v>31</v>
      </c>
      <c r="B44" s="21">
        <v>32</v>
      </c>
      <c r="C44" s="21" t="s">
        <v>174</v>
      </c>
      <c r="D44" s="21" t="s">
        <v>239</v>
      </c>
      <c r="E44" s="1"/>
      <c r="F44" s="28">
        <v>24879</v>
      </c>
      <c r="G44" s="28">
        <v>25097</v>
      </c>
      <c r="H44" s="1"/>
      <c r="I44" s="1"/>
      <c r="J44" s="62" t="s">
        <v>312</v>
      </c>
      <c r="K44" s="1" t="s">
        <v>106</v>
      </c>
      <c r="L44" s="1" t="s">
        <v>106</v>
      </c>
      <c r="M44" s="1" t="s">
        <v>122</v>
      </c>
      <c r="N44" s="1" t="s">
        <v>123</v>
      </c>
      <c r="O44" s="1" t="s">
        <v>313</v>
      </c>
      <c r="P44" s="1">
        <v>31</v>
      </c>
      <c r="Q44" s="1" t="s">
        <v>110</v>
      </c>
      <c r="R44" s="1">
        <v>1</v>
      </c>
      <c r="S44" s="1">
        <v>15</v>
      </c>
      <c r="T44" s="1">
        <v>83.7</v>
      </c>
      <c r="U44" s="34">
        <v>4.1000000000000004E-34</v>
      </c>
      <c r="V44" s="1" t="s">
        <v>111</v>
      </c>
      <c r="W44" s="1">
        <v>26</v>
      </c>
      <c r="X44" s="1" t="s">
        <v>129</v>
      </c>
      <c r="Y44" s="1">
        <v>2.4649999999999999</v>
      </c>
      <c r="Z44" s="1">
        <v>-4.2619999999999996</v>
      </c>
      <c r="AA44" s="1" t="s">
        <v>303</v>
      </c>
      <c r="AB44" s="1"/>
      <c r="AC44" s="1" t="s">
        <v>314</v>
      </c>
      <c r="AD44" s="1" t="s">
        <v>310</v>
      </c>
      <c r="AE44" s="1" t="s">
        <v>110</v>
      </c>
      <c r="AF44" s="1" t="s">
        <v>313</v>
      </c>
      <c r="AG44" s="1">
        <v>31</v>
      </c>
      <c r="AH44" s="1"/>
      <c r="AI44" s="1">
        <v>100</v>
      </c>
      <c r="AJ44" s="58">
        <v>2.0000000000000001E-42</v>
      </c>
      <c r="AK44" s="1" t="s">
        <v>297</v>
      </c>
      <c r="AL44" s="1" t="s">
        <v>248</v>
      </c>
      <c r="AM44" s="49" t="s">
        <v>298</v>
      </c>
      <c r="AN44" s="63" t="s">
        <v>315</v>
      </c>
      <c r="AO44" s="64">
        <v>60</v>
      </c>
      <c r="AP44" s="65">
        <v>70.069999999999993</v>
      </c>
      <c r="AQ44" s="1" t="s">
        <v>144</v>
      </c>
      <c r="AR44" s="1" t="s">
        <v>313</v>
      </c>
      <c r="AS44" s="1"/>
      <c r="AT44" s="1"/>
      <c r="AU44" s="1"/>
      <c r="AV44" s="1"/>
      <c r="AW44" s="1"/>
      <c r="AX44" s="1"/>
      <c r="AY44" s="1"/>
      <c r="AZ44" s="1"/>
    </row>
    <row r="45" spans="1:52" ht="14">
      <c r="A45" s="28">
        <v>32</v>
      </c>
      <c r="B45" s="21">
        <v>33</v>
      </c>
      <c r="C45" s="21" t="s">
        <v>174</v>
      </c>
      <c r="D45" s="21" t="s">
        <v>267</v>
      </c>
      <c r="E45" s="1"/>
      <c r="F45" s="28">
        <v>25123</v>
      </c>
      <c r="G45" s="28">
        <v>26637</v>
      </c>
      <c r="H45" s="1"/>
      <c r="I45" s="1"/>
      <c r="J45" s="62" t="s">
        <v>312</v>
      </c>
      <c r="K45" s="1" t="s">
        <v>106</v>
      </c>
      <c r="L45" s="1" t="s">
        <v>106</v>
      </c>
      <c r="M45" s="1" t="s">
        <v>122</v>
      </c>
      <c r="N45" s="1" t="s">
        <v>123</v>
      </c>
      <c r="O45" s="1" t="s">
        <v>316</v>
      </c>
      <c r="P45" s="1">
        <v>33</v>
      </c>
      <c r="Q45" s="1" t="s">
        <v>110</v>
      </c>
      <c r="R45" s="1">
        <v>1</v>
      </c>
      <c r="S45" s="1">
        <v>1</v>
      </c>
      <c r="T45" s="1">
        <v>100</v>
      </c>
      <c r="U45" s="33">
        <v>0</v>
      </c>
      <c r="V45" s="1" t="s">
        <v>111</v>
      </c>
      <c r="W45" s="1">
        <v>11</v>
      </c>
      <c r="X45" s="1" t="s">
        <v>295</v>
      </c>
      <c r="Y45" s="1">
        <v>0.98699999999999999</v>
      </c>
      <c r="Z45" s="1">
        <v>-6.8090000000000002</v>
      </c>
      <c r="AA45" s="1" t="s">
        <v>317</v>
      </c>
      <c r="AB45" s="1"/>
      <c r="AC45" s="1" t="s">
        <v>318</v>
      </c>
      <c r="AD45" s="1" t="s">
        <v>318</v>
      </c>
      <c r="AE45" s="1" t="s">
        <v>110</v>
      </c>
      <c r="AF45" s="1" t="s">
        <v>236</v>
      </c>
      <c r="AG45" s="1">
        <v>33</v>
      </c>
      <c r="AH45" s="1"/>
      <c r="AI45" s="1">
        <v>100</v>
      </c>
      <c r="AJ45" s="1">
        <v>0</v>
      </c>
      <c r="AK45" s="1" t="s">
        <v>318</v>
      </c>
      <c r="AL45" s="1" t="s">
        <v>117</v>
      </c>
      <c r="AM45" s="66" t="s">
        <v>319</v>
      </c>
      <c r="AN45" s="1" t="s">
        <v>320</v>
      </c>
      <c r="AO45" s="1">
        <v>99</v>
      </c>
      <c r="AP45" s="1">
        <v>100</v>
      </c>
      <c r="AQ45" s="1" t="s">
        <v>318</v>
      </c>
      <c r="AR45" s="1" t="s">
        <v>321</v>
      </c>
      <c r="AS45" s="1"/>
      <c r="AT45" s="1"/>
      <c r="AU45" s="1"/>
      <c r="AV45" s="1"/>
      <c r="AW45" s="1"/>
      <c r="AX45" s="1"/>
      <c r="AY45" s="1"/>
      <c r="AZ45" s="1"/>
    </row>
    <row r="46" spans="1:52" ht="13">
      <c r="A46" s="67">
        <v>33</v>
      </c>
      <c r="B46" s="68" t="s">
        <v>322</v>
      </c>
      <c r="C46" s="69"/>
      <c r="D46" s="68"/>
      <c r="E46" s="70"/>
      <c r="F46" s="67">
        <v>26649</v>
      </c>
      <c r="G46" s="67">
        <v>27008</v>
      </c>
      <c r="H46" s="69"/>
      <c r="I46" s="69"/>
      <c r="J46" s="70" t="s">
        <v>312</v>
      </c>
      <c r="K46" s="70" t="s">
        <v>106</v>
      </c>
      <c r="L46" s="70" t="s">
        <v>106</v>
      </c>
      <c r="M46" s="70" t="s">
        <v>122</v>
      </c>
      <c r="N46" s="70" t="s">
        <v>123</v>
      </c>
      <c r="O46" s="70" t="s">
        <v>323</v>
      </c>
      <c r="P46" s="70">
        <v>34</v>
      </c>
      <c r="Q46" s="70" t="s">
        <v>110</v>
      </c>
      <c r="R46" s="70">
        <v>1</v>
      </c>
      <c r="S46" s="70">
        <v>1</v>
      </c>
      <c r="T46" s="70">
        <v>100</v>
      </c>
      <c r="U46" s="71">
        <v>2.9999999999999999E-81</v>
      </c>
      <c r="V46" s="70" t="s">
        <v>111</v>
      </c>
      <c r="W46" s="70">
        <v>200</v>
      </c>
      <c r="X46" s="70" t="s">
        <v>106</v>
      </c>
      <c r="Y46" s="70">
        <v>2.274</v>
      </c>
      <c r="Z46" s="70">
        <v>-5.0640000000000001</v>
      </c>
      <c r="AA46" s="70" t="s">
        <v>324</v>
      </c>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row>
    <row r="47" spans="1:52" ht="13">
      <c r="A47" s="28">
        <v>34</v>
      </c>
      <c r="B47" s="21">
        <v>34</v>
      </c>
      <c r="C47" s="21" t="s">
        <v>165</v>
      </c>
      <c r="D47" s="21" t="s">
        <v>148</v>
      </c>
      <c r="E47" s="1" t="s">
        <v>104</v>
      </c>
      <c r="F47" s="28">
        <v>26710</v>
      </c>
      <c r="G47" s="28">
        <v>27135</v>
      </c>
      <c r="H47" s="1"/>
      <c r="I47" s="1"/>
      <c r="J47" s="31" t="s">
        <v>121</v>
      </c>
      <c r="K47" s="1" t="s">
        <v>106</v>
      </c>
      <c r="L47" s="1" t="s">
        <v>106</v>
      </c>
      <c r="M47" s="1" t="s">
        <v>107</v>
      </c>
      <c r="N47" s="1" t="s">
        <v>123</v>
      </c>
      <c r="O47" s="1" t="s">
        <v>325</v>
      </c>
      <c r="P47" s="1">
        <v>34</v>
      </c>
      <c r="Q47" s="1" t="s">
        <v>110</v>
      </c>
      <c r="R47" s="1">
        <v>1</v>
      </c>
      <c r="S47" s="1">
        <v>1</v>
      </c>
      <c r="T47" s="1">
        <v>100</v>
      </c>
      <c r="U47" s="34">
        <v>0</v>
      </c>
      <c r="V47" s="1" t="s">
        <v>150</v>
      </c>
      <c r="W47" s="1">
        <v>73</v>
      </c>
      <c r="X47" s="1" t="s">
        <v>129</v>
      </c>
      <c r="Y47" s="1">
        <v>2.7719999999999998</v>
      </c>
      <c r="Z47" s="1">
        <v>-3.3140000000000001</v>
      </c>
      <c r="AA47" s="1" t="s">
        <v>326</v>
      </c>
      <c r="AB47" s="1"/>
      <c r="AC47" s="1" t="s">
        <v>327</v>
      </c>
      <c r="AD47" s="1" t="s">
        <v>159</v>
      </c>
      <c r="AE47" s="1"/>
      <c r="AF47" s="1"/>
      <c r="AG47" s="1"/>
      <c r="AH47" s="1"/>
      <c r="AI47" s="1"/>
      <c r="AJ47" s="1"/>
      <c r="AK47" s="1"/>
      <c r="AL47" s="1"/>
      <c r="AM47" s="1"/>
      <c r="AN47" s="1"/>
      <c r="AO47" s="1"/>
      <c r="AP47" s="1"/>
      <c r="AQ47" s="1"/>
      <c r="AR47" s="1"/>
      <c r="AS47" s="1"/>
      <c r="AT47" s="1"/>
      <c r="AU47" s="1"/>
      <c r="AV47" s="1"/>
      <c r="AW47" s="1"/>
      <c r="AX47" s="1"/>
      <c r="AY47" s="1"/>
      <c r="AZ47" s="1"/>
    </row>
    <row r="48" spans="1:52" ht="13">
      <c r="A48" s="28">
        <v>35</v>
      </c>
      <c r="B48" s="21">
        <v>35</v>
      </c>
      <c r="C48" s="21" t="s">
        <v>140</v>
      </c>
      <c r="D48" s="21" t="s">
        <v>235</v>
      </c>
      <c r="E48" s="1"/>
      <c r="F48" s="28">
        <v>27208</v>
      </c>
      <c r="G48" s="28">
        <v>27405</v>
      </c>
      <c r="H48" s="1"/>
      <c r="I48" s="11">
        <v>27804</v>
      </c>
      <c r="J48" s="1" t="s">
        <v>312</v>
      </c>
      <c r="K48" s="1" t="s">
        <v>106</v>
      </c>
      <c r="L48" s="1" t="s">
        <v>129</v>
      </c>
      <c r="M48" s="1" t="s">
        <v>154</v>
      </c>
      <c r="N48" s="1" t="s">
        <v>123</v>
      </c>
      <c r="O48" s="1" t="s">
        <v>328</v>
      </c>
      <c r="P48" s="1">
        <v>36</v>
      </c>
      <c r="Q48" s="1" t="s">
        <v>110</v>
      </c>
      <c r="R48" s="1">
        <v>1</v>
      </c>
      <c r="S48" s="1">
        <v>1</v>
      </c>
      <c r="T48" s="1">
        <v>100</v>
      </c>
      <c r="U48" s="34">
        <v>5.8999999999999997E-41</v>
      </c>
      <c r="V48" s="1" t="s">
        <v>150</v>
      </c>
      <c r="W48" s="1">
        <v>63</v>
      </c>
      <c r="X48" s="1" t="s">
        <v>129</v>
      </c>
      <c r="Y48" s="1">
        <v>2.3959999999999999</v>
      </c>
      <c r="Z48" s="1">
        <v>-3.7559999999999998</v>
      </c>
      <c r="AA48" s="1" t="s">
        <v>329</v>
      </c>
      <c r="AB48" s="1"/>
      <c r="AC48" s="1" t="s">
        <v>330</v>
      </c>
      <c r="AD48" s="7" t="s">
        <v>331</v>
      </c>
      <c r="AE48" s="1" t="s">
        <v>110</v>
      </c>
      <c r="AF48" s="1" t="s">
        <v>328</v>
      </c>
      <c r="AG48" s="1">
        <v>36</v>
      </c>
      <c r="AH48" s="1"/>
      <c r="AI48" s="1">
        <v>100</v>
      </c>
      <c r="AJ48" s="72">
        <v>5.9999999999999998E-41</v>
      </c>
      <c r="AK48" s="1" t="s">
        <v>144</v>
      </c>
      <c r="AL48" s="1"/>
      <c r="AM48" s="1"/>
      <c r="AN48" s="1"/>
      <c r="AO48" s="1"/>
      <c r="AP48" s="1"/>
      <c r="AQ48" s="7" t="s">
        <v>331</v>
      </c>
      <c r="AR48" s="1" t="s">
        <v>332</v>
      </c>
      <c r="AS48" s="1" t="s">
        <v>144</v>
      </c>
      <c r="AT48" s="1" t="s">
        <v>144</v>
      </c>
      <c r="AU48" s="1" t="s">
        <v>159</v>
      </c>
      <c r="AV48" s="1"/>
      <c r="AW48" s="1"/>
      <c r="AX48" s="1"/>
      <c r="AY48" s="1"/>
      <c r="AZ48" s="1"/>
    </row>
    <row r="49" spans="1:52" ht="13">
      <c r="A49" s="67">
        <v>36</v>
      </c>
      <c r="B49" s="68" t="s">
        <v>322</v>
      </c>
      <c r="C49" s="69"/>
      <c r="D49" s="68"/>
      <c r="E49" s="70"/>
      <c r="F49" s="67">
        <v>27376</v>
      </c>
      <c r="G49" s="67">
        <v>27903</v>
      </c>
      <c r="H49" s="69"/>
      <c r="I49" s="69"/>
      <c r="J49" s="70" t="s">
        <v>121</v>
      </c>
      <c r="K49" s="70" t="s">
        <v>129</v>
      </c>
      <c r="L49" s="70" t="s">
        <v>333</v>
      </c>
      <c r="M49" s="70"/>
      <c r="N49" s="70" t="s">
        <v>334</v>
      </c>
      <c r="O49" s="70" t="s">
        <v>298</v>
      </c>
      <c r="P49" s="70"/>
      <c r="Q49" s="70" t="s">
        <v>110</v>
      </c>
      <c r="R49" s="70" t="s">
        <v>298</v>
      </c>
      <c r="S49" s="70" t="s">
        <v>298</v>
      </c>
      <c r="T49" s="70" t="s">
        <v>298</v>
      </c>
      <c r="U49" s="70" t="s">
        <v>298</v>
      </c>
      <c r="V49" s="70" t="s">
        <v>111</v>
      </c>
      <c r="W49" s="70">
        <v>56</v>
      </c>
      <c r="X49" s="70" t="s">
        <v>106</v>
      </c>
      <c r="Y49" s="70">
        <v>2.5339999999999998</v>
      </c>
      <c r="Z49" s="70">
        <v>-3.992</v>
      </c>
      <c r="AA49" s="70" t="s">
        <v>324</v>
      </c>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1:52" ht="13">
      <c r="A50" s="67">
        <v>37</v>
      </c>
      <c r="B50" s="68" t="s">
        <v>322</v>
      </c>
      <c r="C50" s="68" t="s">
        <v>140</v>
      </c>
      <c r="D50" s="68" t="s">
        <v>239</v>
      </c>
      <c r="E50" s="69"/>
      <c r="F50" s="67">
        <v>27468</v>
      </c>
      <c r="G50" s="67">
        <v>27725</v>
      </c>
      <c r="H50" s="70"/>
      <c r="I50" s="70"/>
      <c r="J50" s="70" t="s">
        <v>312</v>
      </c>
      <c r="K50" s="70" t="s">
        <v>129</v>
      </c>
      <c r="L50" s="70" t="s">
        <v>157</v>
      </c>
      <c r="M50" s="70" t="s">
        <v>107</v>
      </c>
      <c r="N50" s="70" t="s">
        <v>123</v>
      </c>
      <c r="O50" s="70" t="s">
        <v>328</v>
      </c>
      <c r="P50" s="70">
        <v>37</v>
      </c>
      <c r="Q50" s="70" t="s">
        <v>110</v>
      </c>
      <c r="R50" s="70">
        <v>1</v>
      </c>
      <c r="S50" s="70">
        <v>1</v>
      </c>
      <c r="T50" s="70">
        <v>100</v>
      </c>
      <c r="U50" s="71">
        <v>0</v>
      </c>
      <c r="V50" s="70" t="s">
        <v>150</v>
      </c>
      <c r="W50" s="70">
        <v>76</v>
      </c>
      <c r="X50" s="70" t="s">
        <v>129</v>
      </c>
      <c r="Y50" s="70">
        <v>3.25</v>
      </c>
      <c r="Z50" s="70">
        <v>-2.0339999999999998</v>
      </c>
      <c r="AA50" s="70" t="s">
        <v>335</v>
      </c>
      <c r="AB50" s="70"/>
      <c r="AC50" s="70" t="s">
        <v>85</v>
      </c>
      <c r="AD50" s="70" t="s">
        <v>144</v>
      </c>
      <c r="AE50" s="70"/>
      <c r="AF50" s="70"/>
      <c r="AG50" s="70"/>
      <c r="AH50" s="70"/>
      <c r="AI50" s="70"/>
      <c r="AJ50" s="70"/>
      <c r="AK50" s="70" t="s">
        <v>144</v>
      </c>
      <c r="AL50" s="70"/>
      <c r="AM50" s="70"/>
      <c r="AN50" s="70"/>
      <c r="AO50" s="70"/>
      <c r="AP50" s="70"/>
      <c r="AQ50" s="70" t="s">
        <v>144</v>
      </c>
      <c r="AR50" s="70"/>
      <c r="AS50" s="70" t="s">
        <v>144</v>
      </c>
      <c r="AT50" s="70">
        <v>0</v>
      </c>
      <c r="AU50" s="70">
        <v>0</v>
      </c>
      <c r="AV50" s="70"/>
      <c r="AW50" s="70"/>
      <c r="AX50" s="70"/>
      <c r="AY50" s="70"/>
      <c r="AZ50" s="70"/>
    </row>
    <row r="51" spans="1:52" ht="13">
      <c r="A51" s="28">
        <v>37.5</v>
      </c>
      <c r="B51" s="21">
        <v>36</v>
      </c>
      <c r="C51" s="21" t="s">
        <v>214</v>
      </c>
      <c r="D51" s="21" t="s">
        <v>239</v>
      </c>
      <c r="E51" s="1" t="s">
        <v>104</v>
      </c>
      <c r="F51" s="28">
        <v>27801</v>
      </c>
      <c r="G51" s="28">
        <v>27959</v>
      </c>
      <c r="H51" s="1"/>
      <c r="I51" s="1"/>
      <c r="J51" s="62" t="s">
        <v>312</v>
      </c>
      <c r="K51" s="1" t="s">
        <v>106</v>
      </c>
      <c r="L51" s="1" t="s">
        <v>106</v>
      </c>
      <c r="M51" s="1" t="s">
        <v>107</v>
      </c>
      <c r="N51" s="1" t="s">
        <v>108</v>
      </c>
      <c r="O51" s="1" t="s">
        <v>162</v>
      </c>
      <c r="P51" s="1">
        <v>36</v>
      </c>
      <c r="Q51" s="1" t="s">
        <v>110</v>
      </c>
      <c r="R51" s="1">
        <v>1</v>
      </c>
      <c r="S51" s="1">
        <v>1</v>
      </c>
      <c r="T51" s="1">
        <v>100</v>
      </c>
      <c r="U51" s="34">
        <v>9.5000000000000002E-29</v>
      </c>
      <c r="V51" s="1" t="s">
        <v>205</v>
      </c>
      <c r="W51" s="1">
        <v>1</v>
      </c>
      <c r="X51" s="1" t="s">
        <v>298</v>
      </c>
      <c r="Y51" s="1">
        <v>1.2070000000000001</v>
      </c>
      <c r="Z51" s="1">
        <v>-6.6159999999999997</v>
      </c>
      <c r="AA51" s="1" t="s">
        <v>336</v>
      </c>
      <c r="AB51" s="1"/>
      <c r="AC51" s="73" t="s">
        <v>85</v>
      </c>
      <c r="AD51" s="1" t="s">
        <v>144</v>
      </c>
      <c r="AE51" s="1"/>
      <c r="AF51" s="1"/>
      <c r="AG51" s="1"/>
      <c r="AH51" s="1"/>
      <c r="AI51" s="1"/>
      <c r="AJ51" s="1"/>
      <c r="AK51" s="1" t="s">
        <v>337</v>
      </c>
      <c r="AL51" s="1"/>
      <c r="AM51" s="1"/>
      <c r="AN51" s="1"/>
      <c r="AO51" s="1"/>
      <c r="AP51" s="1"/>
      <c r="AQ51" s="1"/>
      <c r="AR51" s="1"/>
      <c r="AS51" s="1" t="s">
        <v>144</v>
      </c>
      <c r="AT51" s="1">
        <v>0</v>
      </c>
      <c r="AU51" s="1">
        <v>0</v>
      </c>
      <c r="AV51" s="1"/>
      <c r="AW51" s="1"/>
      <c r="AX51" s="1"/>
      <c r="AY51" s="1"/>
      <c r="AZ51" s="1"/>
    </row>
    <row r="52" spans="1:52" ht="13">
      <c r="A52" s="28">
        <v>38</v>
      </c>
      <c r="B52" s="21">
        <v>37</v>
      </c>
      <c r="C52" s="21" t="s">
        <v>198</v>
      </c>
      <c r="D52" s="21" t="s">
        <v>235</v>
      </c>
      <c r="E52" s="1"/>
      <c r="F52" s="28">
        <v>27959</v>
      </c>
      <c r="G52" s="28">
        <v>28111</v>
      </c>
      <c r="H52" s="1"/>
      <c r="I52" s="1"/>
      <c r="J52" s="62" t="s">
        <v>312</v>
      </c>
      <c r="K52" s="1" t="s">
        <v>106</v>
      </c>
      <c r="L52" s="1" t="s">
        <v>106</v>
      </c>
      <c r="M52" s="1" t="s">
        <v>122</v>
      </c>
      <c r="N52" s="1" t="s">
        <v>123</v>
      </c>
      <c r="O52" s="1" t="s">
        <v>208</v>
      </c>
      <c r="P52" s="1">
        <v>37</v>
      </c>
      <c r="Q52" s="1" t="s">
        <v>110</v>
      </c>
      <c r="R52" s="1">
        <v>1</v>
      </c>
      <c r="S52" s="1">
        <v>1</v>
      </c>
      <c r="T52" s="1">
        <v>100</v>
      </c>
      <c r="U52" s="34">
        <v>6.3000000000000004E-13</v>
      </c>
      <c r="V52" s="1" t="s">
        <v>156</v>
      </c>
      <c r="W52" s="1">
        <v>3</v>
      </c>
      <c r="X52" s="1" t="s">
        <v>298</v>
      </c>
      <c r="Y52" s="1">
        <v>1.712</v>
      </c>
      <c r="Z52" s="1">
        <v>-5.2619999999999996</v>
      </c>
      <c r="AA52" s="1" t="s">
        <v>338</v>
      </c>
      <c r="AB52" s="1"/>
      <c r="AC52" s="73" t="s">
        <v>85</v>
      </c>
      <c r="AD52" s="1" t="s">
        <v>144</v>
      </c>
      <c r="AE52" s="1"/>
      <c r="AF52" s="1"/>
      <c r="AG52" s="1"/>
      <c r="AH52" s="1"/>
      <c r="AI52" s="1"/>
      <c r="AJ52" s="1"/>
      <c r="AK52" s="1" t="s">
        <v>144</v>
      </c>
      <c r="AL52" s="1"/>
      <c r="AM52" s="1"/>
      <c r="AN52" s="1"/>
      <c r="AO52" s="1"/>
      <c r="AP52" s="1"/>
      <c r="AQ52" s="41" t="s">
        <v>144</v>
      </c>
      <c r="AR52" s="1"/>
      <c r="AS52" s="1" t="s">
        <v>144</v>
      </c>
      <c r="AT52" s="1"/>
      <c r="AU52" s="1"/>
      <c r="AV52" s="1" t="s">
        <v>339</v>
      </c>
      <c r="AW52" s="1"/>
      <c r="AX52" s="1"/>
      <c r="AY52" s="1"/>
      <c r="AZ52" s="1"/>
    </row>
    <row r="53" spans="1:52" ht="13">
      <c r="A53" s="28">
        <v>39</v>
      </c>
      <c r="B53" s="21">
        <v>38</v>
      </c>
      <c r="C53" s="21" t="s">
        <v>161</v>
      </c>
      <c r="D53" s="21" t="s">
        <v>198</v>
      </c>
      <c r="E53" s="1"/>
      <c r="F53" s="28">
        <v>28108</v>
      </c>
      <c r="G53" s="28">
        <v>28374</v>
      </c>
      <c r="H53" s="1"/>
      <c r="I53" s="1"/>
      <c r="J53" s="62" t="s">
        <v>312</v>
      </c>
      <c r="K53" s="1" t="s">
        <v>106</v>
      </c>
      <c r="L53" s="1" t="s">
        <v>106</v>
      </c>
      <c r="M53" s="1" t="s">
        <v>122</v>
      </c>
      <c r="N53" s="1" t="s">
        <v>123</v>
      </c>
      <c r="O53" s="1" t="s">
        <v>162</v>
      </c>
      <c r="P53" s="1">
        <v>38</v>
      </c>
      <c r="Q53" s="1" t="s">
        <v>110</v>
      </c>
      <c r="R53" s="1">
        <v>1</v>
      </c>
      <c r="S53" s="1">
        <v>1</v>
      </c>
      <c r="T53" s="1">
        <v>100</v>
      </c>
      <c r="U53" s="34">
        <v>0</v>
      </c>
      <c r="V53" s="1" t="s">
        <v>156</v>
      </c>
      <c r="W53" s="1">
        <v>4</v>
      </c>
      <c r="X53" s="1" t="s">
        <v>129</v>
      </c>
      <c r="Y53" s="1">
        <v>2.0459999999999998</v>
      </c>
      <c r="Z53" s="1">
        <v>-4.6360000000000001</v>
      </c>
      <c r="AA53" s="1" t="s">
        <v>340</v>
      </c>
      <c r="AB53" s="1"/>
      <c r="AC53" s="73" t="s">
        <v>85</v>
      </c>
      <c r="AD53" s="1" t="s">
        <v>144</v>
      </c>
      <c r="AE53" s="1"/>
      <c r="AF53" s="1"/>
      <c r="AG53" s="1"/>
      <c r="AH53" s="1"/>
      <c r="AI53" s="1"/>
      <c r="AJ53" s="1"/>
      <c r="AK53" s="1"/>
      <c r="AL53" s="1"/>
      <c r="AM53" s="1"/>
      <c r="AN53" s="1"/>
      <c r="AO53" s="1"/>
      <c r="AP53" s="1"/>
      <c r="AQ53" s="1"/>
      <c r="AR53" s="1"/>
      <c r="AS53" s="1"/>
      <c r="AT53" s="1"/>
      <c r="AU53" s="1"/>
      <c r="AV53" s="1"/>
      <c r="AW53" s="1"/>
      <c r="AX53" s="1"/>
      <c r="AY53" s="1"/>
      <c r="AZ53" s="1"/>
    </row>
    <row r="54" spans="1:52" ht="13">
      <c r="A54" s="28">
        <v>40</v>
      </c>
      <c r="B54" s="21">
        <v>39</v>
      </c>
      <c r="C54" s="21" t="s">
        <v>161</v>
      </c>
      <c r="D54" s="21" t="s">
        <v>214</v>
      </c>
      <c r="E54" s="1"/>
      <c r="F54" s="28">
        <v>28454</v>
      </c>
      <c r="G54" s="28">
        <v>28711</v>
      </c>
      <c r="H54" s="1"/>
      <c r="I54" s="1"/>
      <c r="J54" s="62" t="s">
        <v>312</v>
      </c>
      <c r="K54" s="1" t="s">
        <v>106</v>
      </c>
      <c r="L54" s="1" t="s">
        <v>106</v>
      </c>
      <c r="M54" s="1" t="s">
        <v>122</v>
      </c>
      <c r="N54" s="1" t="s">
        <v>123</v>
      </c>
      <c r="O54" s="1" t="s">
        <v>130</v>
      </c>
      <c r="P54" s="1">
        <v>40</v>
      </c>
      <c r="Q54" s="1" t="s">
        <v>110</v>
      </c>
      <c r="R54" s="1">
        <v>1</v>
      </c>
      <c r="S54" s="1">
        <v>1</v>
      </c>
      <c r="T54" s="1">
        <v>100</v>
      </c>
      <c r="U54" s="34">
        <v>1.7499999999999999E-34</v>
      </c>
      <c r="V54" s="1" t="s">
        <v>111</v>
      </c>
      <c r="W54" s="1">
        <v>80</v>
      </c>
      <c r="X54" s="1" t="s">
        <v>129</v>
      </c>
      <c r="Y54" s="1">
        <v>0.98899999999999999</v>
      </c>
      <c r="Z54" s="1">
        <v>-7.0759999999999996</v>
      </c>
      <c r="AA54" s="1" t="s">
        <v>340</v>
      </c>
      <c r="AB54" s="1"/>
      <c r="AC54" s="27" t="s">
        <v>341</v>
      </c>
      <c r="AD54" s="1" t="s">
        <v>342</v>
      </c>
      <c r="AE54" s="44" t="s">
        <v>110</v>
      </c>
      <c r="AF54" s="1" t="s">
        <v>343</v>
      </c>
      <c r="AG54" s="1">
        <v>40</v>
      </c>
      <c r="AH54" s="1"/>
      <c r="AI54" s="1">
        <v>100</v>
      </c>
      <c r="AJ54" s="34">
        <v>1E-54</v>
      </c>
      <c r="AK54" s="1" t="s">
        <v>344</v>
      </c>
      <c r="AL54" s="1" t="s">
        <v>117</v>
      </c>
      <c r="AM54" s="54" t="s">
        <v>345</v>
      </c>
      <c r="AN54" s="74" t="s">
        <v>346</v>
      </c>
      <c r="AO54" s="1">
        <v>80</v>
      </c>
      <c r="AP54" s="1">
        <v>98.3</v>
      </c>
      <c r="AQ54" s="1" t="s">
        <v>342</v>
      </c>
      <c r="AR54" s="1" t="s">
        <v>347</v>
      </c>
      <c r="AS54" s="1"/>
      <c r="AT54" s="1"/>
      <c r="AU54" s="1"/>
      <c r="AV54" s="1"/>
      <c r="AW54" s="1"/>
      <c r="AX54" s="1"/>
      <c r="AY54" s="1"/>
      <c r="AZ54" s="1"/>
    </row>
    <row r="55" spans="1:52" ht="13">
      <c r="A55" s="37">
        <v>41</v>
      </c>
      <c r="B55" s="21">
        <v>40</v>
      </c>
      <c r="C55" s="35" t="s">
        <v>161</v>
      </c>
      <c r="D55" s="35" t="s">
        <v>224</v>
      </c>
      <c r="E55" s="38"/>
      <c r="F55" s="37">
        <v>28708</v>
      </c>
      <c r="G55" s="37">
        <v>29064</v>
      </c>
      <c r="H55" s="1"/>
      <c r="I55" s="1"/>
      <c r="J55" s="62" t="s">
        <v>312</v>
      </c>
      <c r="K55" s="38" t="s">
        <v>106</v>
      </c>
      <c r="L55" s="38" t="s">
        <v>106</v>
      </c>
      <c r="M55" s="1" t="s">
        <v>122</v>
      </c>
      <c r="N55" s="1" t="s">
        <v>123</v>
      </c>
      <c r="O55" s="1" t="s">
        <v>162</v>
      </c>
      <c r="P55" s="1">
        <v>41</v>
      </c>
      <c r="Q55" s="1" t="s">
        <v>110</v>
      </c>
      <c r="R55" s="1">
        <v>1</v>
      </c>
      <c r="S55" s="1">
        <v>1</v>
      </c>
      <c r="T55" s="1">
        <v>100</v>
      </c>
      <c r="U55" s="34">
        <v>0</v>
      </c>
      <c r="V55" s="1" t="s">
        <v>156</v>
      </c>
      <c r="W55" s="1">
        <v>4</v>
      </c>
      <c r="X55" s="1" t="s">
        <v>106</v>
      </c>
      <c r="Y55" s="1">
        <v>2.5129999999999999</v>
      </c>
      <c r="Z55" s="1">
        <v>-3.5710000000000002</v>
      </c>
      <c r="AA55" s="1" t="s">
        <v>348</v>
      </c>
      <c r="AB55" s="38"/>
      <c r="AC55" s="44" t="s">
        <v>85</v>
      </c>
      <c r="AD55" s="38" t="s">
        <v>144</v>
      </c>
      <c r="AE55" s="38" t="s">
        <v>110</v>
      </c>
      <c r="AF55" s="38"/>
      <c r="AG55" s="38"/>
      <c r="AH55" s="38"/>
      <c r="AI55" s="38"/>
      <c r="AJ55" s="42"/>
      <c r="AK55" s="75" t="s">
        <v>144</v>
      </c>
      <c r="AL55" s="38" t="s">
        <v>144</v>
      </c>
      <c r="AM55" s="38"/>
      <c r="AN55" s="38"/>
      <c r="AO55" s="38"/>
      <c r="AP55" s="38"/>
      <c r="AQ55" s="38"/>
      <c r="AR55" s="38"/>
      <c r="AS55" s="38" t="s">
        <v>144</v>
      </c>
      <c r="AT55" s="38">
        <v>0</v>
      </c>
      <c r="AU55" s="38">
        <v>0</v>
      </c>
      <c r="AV55" s="38"/>
      <c r="AW55" s="38"/>
      <c r="AX55" s="38"/>
      <c r="AY55" s="38"/>
      <c r="AZ55" s="38"/>
    </row>
    <row r="56" spans="1:52" ht="13">
      <c r="A56" s="28">
        <v>42</v>
      </c>
      <c r="B56" s="35">
        <v>41</v>
      </c>
      <c r="C56" s="21" t="s">
        <v>161</v>
      </c>
      <c r="D56" s="21" t="s">
        <v>235</v>
      </c>
      <c r="E56" s="1"/>
      <c r="F56" s="28">
        <v>29051</v>
      </c>
      <c r="G56" s="28">
        <v>29326</v>
      </c>
      <c r="H56" s="1"/>
      <c r="I56" s="1"/>
      <c r="J56" s="62" t="s">
        <v>312</v>
      </c>
      <c r="K56" s="1" t="s">
        <v>106</v>
      </c>
      <c r="L56" s="1" t="s">
        <v>106</v>
      </c>
      <c r="M56" s="1" t="s">
        <v>122</v>
      </c>
      <c r="N56" s="1" t="s">
        <v>123</v>
      </c>
      <c r="O56" s="1" t="s">
        <v>115</v>
      </c>
      <c r="P56" s="76">
        <v>43</v>
      </c>
      <c r="Q56" s="1" t="s">
        <v>110</v>
      </c>
      <c r="R56" s="1">
        <v>1</v>
      </c>
      <c r="S56" s="1">
        <v>1</v>
      </c>
      <c r="T56" s="1">
        <v>100</v>
      </c>
      <c r="U56" s="34">
        <v>0</v>
      </c>
      <c r="V56" s="1" t="s">
        <v>156</v>
      </c>
      <c r="W56" s="76">
        <v>4</v>
      </c>
      <c r="X56" s="1" t="s">
        <v>106</v>
      </c>
      <c r="Y56" s="1">
        <v>2.2799999999999998</v>
      </c>
      <c r="Z56" s="1">
        <v>-4.1420000000000003</v>
      </c>
      <c r="AA56" s="1" t="s">
        <v>348</v>
      </c>
      <c r="AB56" s="1"/>
      <c r="AC56" s="73" t="s">
        <v>85</v>
      </c>
      <c r="AD56" s="1" t="s">
        <v>144</v>
      </c>
      <c r="AE56" s="1"/>
      <c r="AF56" s="1"/>
      <c r="AG56" s="1"/>
      <c r="AH56" s="1"/>
      <c r="AI56" s="1"/>
      <c r="AJ56" s="1"/>
      <c r="AK56" s="1" t="s">
        <v>144</v>
      </c>
      <c r="AL56" s="1" t="s">
        <v>144</v>
      </c>
      <c r="AM56" s="1"/>
      <c r="AN56" s="1"/>
      <c r="AO56" s="1"/>
      <c r="AP56" s="1"/>
      <c r="AQ56" s="1" t="s">
        <v>144</v>
      </c>
      <c r="AR56" s="1"/>
      <c r="AS56" s="1" t="s">
        <v>144</v>
      </c>
      <c r="AT56" s="1">
        <v>0</v>
      </c>
      <c r="AU56" s="1">
        <v>0</v>
      </c>
      <c r="AV56" s="1"/>
      <c r="AW56" s="1"/>
      <c r="AX56" s="1"/>
      <c r="AY56" s="1"/>
      <c r="AZ56" s="1"/>
    </row>
    <row r="57" spans="1:52" ht="13">
      <c r="A57" s="37">
        <v>43</v>
      </c>
      <c r="B57" s="21">
        <v>42</v>
      </c>
      <c r="C57" s="35" t="s">
        <v>161</v>
      </c>
      <c r="D57" s="35" t="s">
        <v>239</v>
      </c>
      <c r="E57" s="38"/>
      <c r="F57" s="37">
        <v>29323</v>
      </c>
      <c r="G57" s="37">
        <v>29556</v>
      </c>
      <c r="H57" s="1"/>
      <c r="I57" s="1"/>
      <c r="J57" s="62" t="s">
        <v>312</v>
      </c>
      <c r="K57" s="38" t="s">
        <v>106</v>
      </c>
      <c r="L57" s="38" t="s">
        <v>106</v>
      </c>
      <c r="M57" s="1" t="s">
        <v>122</v>
      </c>
      <c r="N57" s="1" t="s">
        <v>123</v>
      </c>
      <c r="O57" s="1" t="s">
        <v>208</v>
      </c>
      <c r="P57" s="1">
        <v>43</v>
      </c>
      <c r="Q57" s="1" t="s">
        <v>110</v>
      </c>
      <c r="R57" s="1">
        <v>1</v>
      </c>
      <c r="S57" s="1">
        <v>1</v>
      </c>
      <c r="T57" s="1">
        <v>100</v>
      </c>
      <c r="U57" s="34">
        <v>0</v>
      </c>
      <c r="V57" s="1" t="s">
        <v>156</v>
      </c>
      <c r="W57" s="1">
        <v>4</v>
      </c>
      <c r="X57" s="1" t="s">
        <v>106</v>
      </c>
      <c r="Y57" s="1">
        <v>2.456</v>
      </c>
      <c r="Z57" s="1">
        <v>-3.7090000000000001</v>
      </c>
      <c r="AA57" s="1" t="s">
        <v>349</v>
      </c>
      <c r="AB57" s="38"/>
      <c r="AC57" s="73" t="s">
        <v>85</v>
      </c>
      <c r="AD57" s="38" t="s">
        <v>144</v>
      </c>
      <c r="AE57" s="38" t="s">
        <v>110</v>
      </c>
      <c r="AF57" s="38"/>
      <c r="AG57" s="38"/>
      <c r="AH57" s="38"/>
      <c r="AI57" s="38"/>
      <c r="AJ57" s="38"/>
      <c r="AK57" s="38" t="s">
        <v>144</v>
      </c>
      <c r="AL57" s="38" t="s">
        <v>144</v>
      </c>
      <c r="AM57" s="38"/>
      <c r="AN57" s="38"/>
      <c r="AO57" s="38"/>
      <c r="AP57" s="38"/>
      <c r="AQ57" s="38"/>
      <c r="AR57" s="38"/>
      <c r="AS57" s="38" t="s">
        <v>144</v>
      </c>
      <c r="AT57" s="38">
        <v>0</v>
      </c>
      <c r="AU57" s="38">
        <v>0</v>
      </c>
      <c r="AV57" s="38"/>
      <c r="AW57" s="38"/>
      <c r="AX57" s="38"/>
      <c r="AY57" s="38"/>
      <c r="AZ57" s="38"/>
    </row>
    <row r="58" spans="1:52" ht="13">
      <c r="A58" s="28">
        <v>44</v>
      </c>
      <c r="B58" s="35">
        <v>43</v>
      </c>
      <c r="C58" s="21" t="s">
        <v>198</v>
      </c>
      <c r="D58" s="21" t="s">
        <v>165</v>
      </c>
      <c r="E58" s="1"/>
      <c r="F58" s="28">
        <v>29553</v>
      </c>
      <c r="G58" s="28">
        <v>29723</v>
      </c>
      <c r="H58" s="1"/>
      <c r="I58" s="1"/>
      <c r="J58" s="62" t="s">
        <v>312</v>
      </c>
      <c r="K58" s="1" t="s">
        <v>106</v>
      </c>
      <c r="L58" s="1" t="s">
        <v>106</v>
      </c>
      <c r="M58" s="1" t="s">
        <v>122</v>
      </c>
      <c r="N58" s="1" t="s">
        <v>123</v>
      </c>
      <c r="O58" s="1" t="s">
        <v>162</v>
      </c>
      <c r="P58" s="1">
        <v>44</v>
      </c>
      <c r="Q58" s="1" t="s">
        <v>110</v>
      </c>
      <c r="R58" s="1">
        <v>1</v>
      </c>
      <c r="S58" s="1">
        <v>1</v>
      </c>
      <c r="T58" s="1">
        <v>71.400000000000006</v>
      </c>
      <c r="U58" s="34">
        <v>2.9E-19</v>
      </c>
      <c r="V58" s="1" t="s">
        <v>111</v>
      </c>
      <c r="W58" s="1">
        <v>11</v>
      </c>
      <c r="X58" s="1" t="s">
        <v>229</v>
      </c>
      <c r="Y58" s="1">
        <v>3.0179999999999998</v>
      </c>
      <c r="Z58" s="1">
        <v>-2.5230000000000001</v>
      </c>
      <c r="AA58" s="1"/>
      <c r="AB58" s="1"/>
      <c r="AC58" s="1" t="s">
        <v>350</v>
      </c>
      <c r="AD58" s="1" t="s">
        <v>144</v>
      </c>
      <c r="AE58" s="1"/>
      <c r="AF58" s="1"/>
      <c r="AG58" s="1"/>
      <c r="AH58" s="1"/>
      <c r="AI58" s="1"/>
      <c r="AJ58" s="1"/>
      <c r="AK58" s="41" t="s">
        <v>351</v>
      </c>
      <c r="AL58" s="1"/>
      <c r="AM58" s="1"/>
      <c r="AN58" s="1"/>
      <c r="AO58" s="1"/>
      <c r="AP58" s="1"/>
      <c r="AQ58" s="1"/>
      <c r="AR58" s="1"/>
      <c r="AS58" s="1"/>
      <c r="AT58" s="1"/>
      <c r="AU58" s="1"/>
      <c r="AV58" s="1"/>
      <c r="AW58" s="1"/>
      <c r="AX58" s="1"/>
      <c r="AY58" s="1"/>
      <c r="AZ58" s="1"/>
    </row>
    <row r="59" spans="1:52" ht="13">
      <c r="A59" s="37">
        <v>45</v>
      </c>
      <c r="B59" s="21">
        <v>44</v>
      </c>
      <c r="C59" s="35" t="s">
        <v>161</v>
      </c>
      <c r="D59" s="35" t="s">
        <v>239</v>
      </c>
      <c r="E59" s="38"/>
      <c r="F59" s="37">
        <v>29744</v>
      </c>
      <c r="G59" s="37">
        <v>31570</v>
      </c>
      <c r="H59" s="1"/>
      <c r="I59" s="1"/>
      <c r="J59" s="62" t="s">
        <v>312</v>
      </c>
      <c r="K59" s="38" t="s">
        <v>106</v>
      </c>
      <c r="L59" s="38" t="s">
        <v>106</v>
      </c>
      <c r="M59" s="1" t="s">
        <v>122</v>
      </c>
      <c r="N59" s="1" t="s">
        <v>123</v>
      </c>
      <c r="O59" s="1" t="s">
        <v>134</v>
      </c>
      <c r="P59" s="1">
        <v>45</v>
      </c>
      <c r="Q59" s="1" t="s">
        <v>110</v>
      </c>
      <c r="R59" s="1">
        <v>1</v>
      </c>
      <c r="S59" s="1">
        <v>1</v>
      </c>
      <c r="T59" s="1">
        <v>100</v>
      </c>
      <c r="U59" s="34">
        <v>0</v>
      </c>
      <c r="V59" s="1" t="s">
        <v>111</v>
      </c>
      <c r="W59" s="1">
        <v>8</v>
      </c>
      <c r="X59" s="1" t="s">
        <v>106</v>
      </c>
      <c r="Y59" s="1">
        <v>2.3580000000000001</v>
      </c>
      <c r="Z59" s="1">
        <v>-4.3639999999999999</v>
      </c>
      <c r="AA59" s="1" t="s">
        <v>349</v>
      </c>
      <c r="AB59" s="38"/>
      <c r="AC59" s="38" t="s">
        <v>352</v>
      </c>
      <c r="AD59" s="77" t="s">
        <v>352</v>
      </c>
      <c r="AE59" s="38" t="s">
        <v>110</v>
      </c>
      <c r="AF59" s="38" t="s">
        <v>353</v>
      </c>
      <c r="AG59" s="38">
        <v>45</v>
      </c>
      <c r="AH59" s="38"/>
      <c r="AI59" s="38">
        <v>100</v>
      </c>
      <c r="AJ59" s="42">
        <v>0</v>
      </c>
      <c r="AK59" s="38" t="s">
        <v>352</v>
      </c>
      <c r="AL59" s="38" t="s">
        <v>117</v>
      </c>
      <c r="AM59" s="38" t="s">
        <v>354</v>
      </c>
      <c r="AN59" s="78" t="s">
        <v>355</v>
      </c>
      <c r="AO59" s="38">
        <v>96.5</v>
      </c>
      <c r="AP59" s="38">
        <v>100</v>
      </c>
      <c r="AQ59" s="79" t="s">
        <v>352</v>
      </c>
      <c r="AR59" s="38" t="s">
        <v>356</v>
      </c>
      <c r="AS59" s="38"/>
      <c r="AT59" s="38">
        <v>0</v>
      </c>
      <c r="AU59" s="38">
        <v>0</v>
      </c>
      <c r="AV59" s="38"/>
      <c r="AW59" s="38"/>
      <c r="AX59" s="38"/>
      <c r="AY59" s="38"/>
      <c r="AZ59" s="38"/>
    </row>
    <row r="60" spans="1:52" ht="13">
      <c r="A60" s="28">
        <v>46</v>
      </c>
      <c r="B60" s="35">
        <v>45</v>
      </c>
      <c r="C60" s="21" t="s">
        <v>239</v>
      </c>
      <c r="D60" s="21" t="s">
        <v>165</v>
      </c>
      <c r="E60" s="1"/>
      <c r="F60" s="28">
        <v>31578</v>
      </c>
      <c r="G60" s="28">
        <v>31880</v>
      </c>
      <c r="H60" s="1"/>
      <c r="I60" s="1"/>
      <c r="J60" s="62" t="s">
        <v>312</v>
      </c>
      <c r="K60" s="1" t="s">
        <v>106</v>
      </c>
      <c r="L60" s="1" t="s">
        <v>106</v>
      </c>
      <c r="M60" s="1" t="s">
        <v>122</v>
      </c>
      <c r="N60" s="1" t="s">
        <v>123</v>
      </c>
      <c r="O60" s="1" t="s">
        <v>162</v>
      </c>
      <c r="P60" s="1"/>
      <c r="Q60" s="1" t="s">
        <v>110</v>
      </c>
      <c r="R60" s="1">
        <v>1</v>
      </c>
      <c r="S60" s="1">
        <v>1</v>
      </c>
      <c r="T60" s="1">
        <v>100</v>
      </c>
      <c r="U60" s="33">
        <v>0</v>
      </c>
      <c r="V60" s="1" t="s">
        <v>111</v>
      </c>
      <c r="W60" s="1">
        <v>8</v>
      </c>
      <c r="X60" s="1" t="s">
        <v>129</v>
      </c>
      <c r="Y60" s="1">
        <v>2.4279999999999999</v>
      </c>
      <c r="Z60" s="1">
        <v>-3.8290000000000002</v>
      </c>
      <c r="AA60" s="27" t="s">
        <v>341</v>
      </c>
      <c r="AB60" s="1"/>
      <c r="AC60" s="27" t="s">
        <v>341</v>
      </c>
      <c r="AD60" s="1" t="s">
        <v>357</v>
      </c>
      <c r="AE60" s="1" t="s">
        <v>110</v>
      </c>
      <c r="AF60" s="1" t="s">
        <v>162</v>
      </c>
      <c r="AG60" s="1">
        <v>44</v>
      </c>
      <c r="AH60" s="1"/>
      <c r="AI60" s="1">
        <v>100</v>
      </c>
      <c r="AJ60" s="34">
        <v>7.9999999999999994E-65</v>
      </c>
      <c r="AK60" s="1" t="s">
        <v>358</v>
      </c>
      <c r="AL60" s="1" t="s">
        <v>248</v>
      </c>
      <c r="AM60" s="1"/>
      <c r="AN60" s="1" t="s">
        <v>359</v>
      </c>
      <c r="AO60" s="1">
        <v>46</v>
      </c>
      <c r="AP60" s="1">
        <v>97.32</v>
      </c>
      <c r="AQ60" s="1" t="s">
        <v>342</v>
      </c>
      <c r="AR60" s="1" t="s">
        <v>360</v>
      </c>
      <c r="AS60" s="1"/>
      <c r="AT60" s="1">
        <v>0</v>
      </c>
      <c r="AU60" s="1">
        <v>0</v>
      </c>
      <c r="AV60" s="1"/>
      <c r="AW60" s="1"/>
      <c r="AX60" s="1"/>
      <c r="AY60" s="1"/>
      <c r="AZ60" s="1"/>
    </row>
    <row r="61" spans="1:52" ht="13">
      <c r="A61" s="28">
        <v>47</v>
      </c>
      <c r="B61" s="21">
        <v>46</v>
      </c>
      <c r="C61" s="21" t="s">
        <v>198</v>
      </c>
      <c r="D61" s="21" t="s">
        <v>267</v>
      </c>
      <c r="E61" s="1"/>
      <c r="F61" s="28">
        <v>31880</v>
      </c>
      <c r="G61" s="28">
        <v>32053</v>
      </c>
      <c r="H61" s="1"/>
      <c r="I61" s="1"/>
      <c r="J61" s="62" t="s">
        <v>312</v>
      </c>
      <c r="K61" s="1" t="s">
        <v>106</v>
      </c>
      <c r="L61" s="1" t="s">
        <v>106</v>
      </c>
      <c r="M61" s="1" t="s">
        <v>122</v>
      </c>
      <c r="N61" s="1" t="s">
        <v>123</v>
      </c>
      <c r="O61" s="1" t="s">
        <v>162</v>
      </c>
      <c r="P61" s="1">
        <v>47</v>
      </c>
      <c r="Q61" s="1" t="s">
        <v>110</v>
      </c>
      <c r="R61" s="1">
        <v>1</v>
      </c>
      <c r="S61" s="1">
        <v>1</v>
      </c>
      <c r="T61" s="1">
        <v>100</v>
      </c>
      <c r="U61" s="34">
        <v>3.8000000000000001E-32</v>
      </c>
      <c r="V61" s="1" t="s">
        <v>156</v>
      </c>
      <c r="W61" s="1">
        <v>1</v>
      </c>
      <c r="X61" s="1" t="s">
        <v>229</v>
      </c>
      <c r="Y61" s="1">
        <v>1.3029999999999999</v>
      </c>
      <c r="Z61" s="1">
        <v>-7.1130000000000004</v>
      </c>
      <c r="AA61" s="1" t="s">
        <v>361</v>
      </c>
      <c r="AB61" s="1"/>
      <c r="AC61" s="32" t="s">
        <v>85</v>
      </c>
      <c r="AD61" s="1" t="s">
        <v>144</v>
      </c>
      <c r="AE61" s="1"/>
      <c r="AF61" s="1"/>
      <c r="AG61" s="1"/>
      <c r="AH61" s="1"/>
      <c r="AI61" s="1"/>
      <c r="AJ61" s="1"/>
      <c r="AK61" s="1" t="s">
        <v>144</v>
      </c>
      <c r="AL61" s="1"/>
      <c r="AM61" s="1"/>
      <c r="AN61" s="1"/>
      <c r="AO61" s="1"/>
      <c r="AP61" s="1"/>
      <c r="AQ61" s="1"/>
      <c r="AR61" s="1"/>
      <c r="AS61" s="1"/>
      <c r="AT61" s="1"/>
      <c r="AU61" s="1"/>
      <c r="AV61" s="1"/>
      <c r="AW61" s="1"/>
      <c r="AX61" s="1"/>
      <c r="AY61" s="1"/>
      <c r="AZ61" s="1"/>
    </row>
    <row r="62" spans="1:52" ht="13">
      <c r="A62" s="37">
        <v>48</v>
      </c>
      <c r="B62" s="21">
        <v>47</v>
      </c>
      <c r="C62" s="35" t="s">
        <v>165</v>
      </c>
      <c r="D62" s="35" t="s">
        <v>198</v>
      </c>
      <c r="E62" s="38"/>
      <c r="F62" s="37">
        <v>32062</v>
      </c>
      <c r="G62" s="37">
        <v>32781</v>
      </c>
      <c r="H62" s="1"/>
      <c r="I62" s="1"/>
      <c r="J62" s="62" t="s">
        <v>312</v>
      </c>
      <c r="K62" s="38" t="s">
        <v>106</v>
      </c>
      <c r="L62" s="38" t="s">
        <v>106</v>
      </c>
      <c r="M62" s="1" t="s">
        <v>122</v>
      </c>
      <c r="N62" s="1" t="s">
        <v>123</v>
      </c>
      <c r="O62" s="1" t="s">
        <v>362</v>
      </c>
      <c r="P62" s="1">
        <v>49</v>
      </c>
      <c r="Q62" s="1" t="s">
        <v>110</v>
      </c>
      <c r="R62" s="1">
        <v>1</v>
      </c>
      <c r="S62" s="1">
        <v>1</v>
      </c>
      <c r="T62" s="1">
        <v>100</v>
      </c>
      <c r="U62" s="34">
        <v>0</v>
      </c>
      <c r="V62" s="1" t="s">
        <v>150</v>
      </c>
      <c r="W62" s="1">
        <v>9</v>
      </c>
      <c r="X62" s="1" t="s">
        <v>106</v>
      </c>
      <c r="Y62" s="1">
        <v>3.0009999999999999</v>
      </c>
      <c r="Z62" s="1">
        <v>-3.0059999999999998</v>
      </c>
      <c r="AA62" s="1" t="s">
        <v>326</v>
      </c>
      <c r="AB62" s="38"/>
      <c r="AC62" s="38" t="s">
        <v>363</v>
      </c>
      <c r="AD62" s="38" t="s">
        <v>364</v>
      </c>
      <c r="AE62" s="38" t="s">
        <v>110</v>
      </c>
      <c r="AF62" s="38" t="s">
        <v>362</v>
      </c>
      <c r="AG62" s="38">
        <v>49</v>
      </c>
      <c r="AH62" s="38"/>
      <c r="AI62" s="38">
        <v>100</v>
      </c>
      <c r="AJ62" s="42">
        <v>3.0999999999999997E-39</v>
      </c>
      <c r="AK62" s="38" t="s">
        <v>363</v>
      </c>
      <c r="AL62" s="38" t="s">
        <v>117</v>
      </c>
      <c r="AM62" s="38" t="s">
        <v>365</v>
      </c>
      <c r="AN62" s="38" t="s">
        <v>366</v>
      </c>
      <c r="AO62" s="38">
        <v>98.3</v>
      </c>
      <c r="AP62" s="38">
        <v>100</v>
      </c>
      <c r="AQ62" s="38" t="s">
        <v>363</v>
      </c>
      <c r="AR62" s="38" t="s">
        <v>162</v>
      </c>
      <c r="AS62" s="38"/>
      <c r="AT62" s="38"/>
      <c r="AU62" s="38"/>
      <c r="AV62" s="38"/>
      <c r="AW62" s="38"/>
      <c r="AX62" s="38"/>
      <c r="AY62" s="38"/>
      <c r="AZ62" s="38"/>
    </row>
    <row r="63" spans="1:52" ht="13">
      <c r="A63" s="28">
        <v>49</v>
      </c>
      <c r="B63" s="35">
        <v>48</v>
      </c>
      <c r="C63" s="21" t="s">
        <v>198</v>
      </c>
      <c r="D63" s="21" t="s">
        <v>127</v>
      </c>
      <c r="E63" s="1"/>
      <c r="F63" s="28">
        <v>32849</v>
      </c>
      <c r="G63" s="28">
        <v>33388</v>
      </c>
      <c r="H63" s="1"/>
      <c r="I63" s="1"/>
      <c r="J63" s="62" t="s">
        <v>312</v>
      </c>
      <c r="K63" s="1" t="s">
        <v>106</v>
      </c>
      <c r="L63" s="1" t="s">
        <v>106</v>
      </c>
      <c r="M63" s="1" t="s">
        <v>122</v>
      </c>
      <c r="N63" s="1" t="s">
        <v>123</v>
      </c>
      <c r="O63" s="1" t="s">
        <v>367</v>
      </c>
      <c r="P63" s="1">
        <v>48</v>
      </c>
      <c r="Q63" s="1" t="s">
        <v>110</v>
      </c>
      <c r="R63" s="1">
        <v>1</v>
      </c>
      <c r="S63" s="1">
        <v>1</v>
      </c>
      <c r="T63" s="1">
        <v>100</v>
      </c>
      <c r="U63" s="34">
        <v>0</v>
      </c>
      <c r="V63" s="1" t="s">
        <v>150</v>
      </c>
      <c r="W63" s="1">
        <v>26</v>
      </c>
      <c r="X63" s="1" t="s">
        <v>129</v>
      </c>
      <c r="Y63" s="1">
        <v>1.5740000000000001</v>
      </c>
      <c r="Z63" s="1">
        <v>-5.8419999999999996</v>
      </c>
      <c r="AA63" s="1" t="s">
        <v>368</v>
      </c>
      <c r="AB63" s="1"/>
      <c r="AC63" s="1" t="s">
        <v>85</v>
      </c>
      <c r="AD63" s="41" t="s">
        <v>369</v>
      </c>
      <c r="AE63" s="1" t="s">
        <v>370</v>
      </c>
      <c r="AF63" s="1" t="s">
        <v>371</v>
      </c>
      <c r="AG63" s="1"/>
      <c r="AH63" s="1"/>
      <c r="AI63" s="1">
        <v>100</v>
      </c>
      <c r="AJ63" s="34">
        <v>9E-120</v>
      </c>
      <c r="AK63" s="1" t="s">
        <v>144</v>
      </c>
      <c r="AL63" s="1"/>
      <c r="AM63" s="1"/>
      <c r="AN63" s="1"/>
      <c r="AO63" s="1"/>
      <c r="AP63" s="1"/>
      <c r="AQ63" s="1" t="s">
        <v>144</v>
      </c>
      <c r="AR63" s="41"/>
      <c r="AS63" s="41" t="s">
        <v>129</v>
      </c>
      <c r="AT63" s="41">
        <v>0</v>
      </c>
      <c r="AU63" s="41">
        <v>0</v>
      </c>
      <c r="AV63" s="1"/>
      <c r="AW63" s="1"/>
      <c r="AX63" s="1"/>
      <c r="AY63" s="1"/>
      <c r="AZ63" s="1"/>
    </row>
    <row r="64" spans="1:52" ht="13">
      <c r="A64" s="37">
        <v>50</v>
      </c>
      <c r="B64" s="21">
        <v>49</v>
      </c>
      <c r="C64" s="35" t="s">
        <v>235</v>
      </c>
      <c r="D64" s="35" t="s">
        <v>127</v>
      </c>
      <c r="E64" s="38"/>
      <c r="F64" s="37">
        <v>33415</v>
      </c>
      <c r="G64" s="37">
        <v>35448</v>
      </c>
      <c r="H64" s="1"/>
      <c r="I64" s="1"/>
      <c r="J64" s="62" t="s">
        <v>312</v>
      </c>
      <c r="K64" s="38" t="s">
        <v>106</v>
      </c>
      <c r="L64" s="38" t="s">
        <v>106</v>
      </c>
      <c r="M64" s="1" t="s">
        <v>122</v>
      </c>
      <c r="N64" s="1" t="s">
        <v>123</v>
      </c>
      <c r="O64" s="1" t="s">
        <v>372</v>
      </c>
      <c r="P64" s="1">
        <v>52</v>
      </c>
      <c r="Q64" s="1" t="s">
        <v>110</v>
      </c>
      <c r="R64" s="1">
        <v>1</v>
      </c>
      <c r="S64" s="1">
        <v>1</v>
      </c>
      <c r="T64" s="1">
        <v>100</v>
      </c>
      <c r="U64" s="34">
        <v>0</v>
      </c>
      <c r="V64" s="1" t="s">
        <v>150</v>
      </c>
      <c r="W64" s="1">
        <v>2</v>
      </c>
      <c r="X64" s="1" t="s">
        <v>106</v>
      </c>
      <c r="Y64" s="4">
        <v>2.246</v>
      </c>
      <c r="Z64" s="1">
        <v>-4.5999999999999996</v>
      </c>
      <c r="AA64" s="1" t="s">
        <v>373</v>
      </c>
      <c r="AB64" s="38"/>
      <c r="AC64" s="38" t="s">
        <v>374</v>
      </c>
      <c r="AD64" s="38" t="s">
        <v>374</v>
      </c>
      <c r="AE64" s="38" t="s">
        <v>110</v>
      </c>
      <c r="AF64" s="38" t="s">
        <v>372</v>
      </c>
      <c r="AG64" s="38">
        <v>52</v>
      </c>
      <c r="AH64" s="38"/>
      <c r="AI64" s="38">
        <v>100</v>
      </c>
      <c r="AJ64" s="42">
        <v>4.9999999999999996E-25</v>
      </c>
      <c r="AK64" s="38" t="s">
        <v>375</v>
      </c>
      <c r="AL64" s="38" t="s">
        <v>117</v>
      </c>
      <c r="AM64" s="38" t="s">
        <v>376</v>
      </c>
      <c r="AN64" s="38" t="s">
        <v>377</v>
      </c>
      <c r="AO64" s="38">
        <v>99.6</v>
      </c>
      <c r="AP64" s="38">
        <v>100</v>
      </c>
      <c r="AQ64" s="38" t="s">
        <v>374</v>
      </c>
      <c r="AR64" s="38" t="s">
        <v>378</v>
      </c>
      <c r="AS64" s="38"/>
      <c r="AT64" s="38">
        <v>0</v>
      </c>
      <c r="AU64" s="38">
        <v>0</v>
      </c>
      <c r="AV64" s="38"/>
      <c r="AW64" s="38"/>
      <c r="AX64" s="38"/>
      <c r="AY64" s="38"/>
      <c r="AZ64" s="38"/>
    </row>
    <row r="65" spans="1:52" ht="13">
      <c r="A65" s="28">
        <v>51</v>
      </c>
      <c r="B65" s="35">
        <v>50</v>
      </c>
      <c r="C65" s="21" t="s">
        <v>165</v>
      </c>
      <c r="D65" s="21" t="s">
        <v>214</v>
      </c>
      <c r="E65" s="1"/>
      <c r="F65" s="28">
        <v>35445</v>
      </c>
      <c r="G65" s="28">
        <v>36341</v>
      </c>
      <c r="H65" s="1"/>
      <c r="I65" s="1"/>
      <c r="J65" s="62" t="s">
        <v>312</v>
      </c>
      <c r="K65" s="1" t="s">
        <v>106</v>
      </c>
      <c r="L65" s="1" t="s">
        <v>106</v>
      </c>
      <c r="M65" s="1" t="s">
        <v>154</v>
      </c>
      <c r="N65" s="1" t="s">
        <v>123</v>
      </c>
      <c r="O65" s="1" t="s">
        <v>162</v>
      </c>
      <c r="P65" s="1">
        <v>51</v>
      </c>
      <c r="Q65" s="1" t="s">
        <v>110</v>
      </c>
      <c r="R65" s="1">
        <v>1</v>
      </c>
      <c r="S65" s="1">
        <v>1</v>
      </c>
      <c r="T65" s="1">
        <v>100</v>
      </c>
      <c r="U65" s="34">
        <v>0</v>
      </c>
      <c r="V65" s="1" t="s">
        <v>205</v>
      </c>
      <c r="W65" s="1">
        <v>4</v>
      </c>
      <c r="X65" s="1" t="s">
        <v>157</v>
      </c>
      <c r="Y65" s="1">
        <v>1.6919999999999999</v>
      </c>
      <c r="Z65" s="1">
        <v>-5.2409999999999997</v>
      </c>
      <c r="AA65" s="1" t="s">
        <v>379</v>
      </c>
      <c r="AB65" s="1"/>
      <c r="AC65" s="1" t="s">
        <v>85</v>
      </c>
      <c r="AD65" s="1" t="s">
        <v>144</v>
      </c>
      <c r="AE65" s="1"/>
      <c r="AF65" s="1"/>
      <c r="AG65" s="1"/>
      <c r="AH65" s="1"/>
      <c r="AI65" s="1"/>
      <c r="AJ65" s="1"/>
      <c r="AK65" s="1"/>
      <c r="AL65" s="1"/>
      <c r="AM65" s="1"/>
      <c r="AN65" s="1"/>
      <c r="AO65" s="1"/>
      <c r="AP65" s="1"/>
      <c r="AQ65" s="1"/>
      <c r="AR65" s="1"/>
      <c r="AS65" s="1"/>
      <c r="AT65" s="1"/>
      <c r="AU65" s="1"/>
      <c r="AV65" s="1"/>
      <c r="AW65" s="1"/>
      <c r="AX65" s="1"/>
      <c r="AY65" s="1"/>
      <c r="AZ65" s="1"/>
    </row>
    <row r="66" spans="1:52" ht="13">
      <c r="A66" s="28">
        <v>52</v>
      </c>
      <c r="B66" s="21">
        <v>51</v>
      </c>
      <c r="C66" s="21" t="s">
        <v>239</v>
      </c>
      <c r="D66" s="21" t="s">
        <v>128</v>
      </c>
      <c r="E66" s="1"/>
      <c r="F66" s="28">
        <v>36345</v>
      </c>
      <c r="G66" s="28">
        <v>37097</v>
      </c>
      <c r="H66" s="1"/>
      <c r="I66" s="1"/>
      <c r="J66" s="62" t="s">
        <v>312</v>
      </c>
      <c r="K66" s="1" t="s">
        <v>106</v>
      </c>
      <c r="L66" s="1" t="s">
        <v>106</v>
      </c>
      <c r="M66" s="1" t="s">
        <v>122</v>
      </c>
      <c r="N66" s="1" t="s">
        <v>123</v>
      </c>
      <c r="O66" s="1" t="s">
        <v>130</v>
      </c>
      <c r="P66" s="1">
        <v>53</v>
      </c>
      <c r="Q66" s="1" t="s">
        <v>110</v>
      </c>
      <c r="R66" s="1">
        <v>1</v>
      </c>
      <c r="S66" s="1">
        <v>1</v>
      </c>
      <c r="T66" s="1">
        <v>100</v>
      </c>
      <c r="U66" s="34">
        <v>0</v>
      </c>
      <c r="V66" s="1" t="s">
        <v>150</v>
      </c>
      <c r="W66" s="76">
        <v>8</v>
      </c>
      <c r="X66" s="1" t="s">
        <v>129</v>
      </c>
      <c r="Y66" s="1">
        <v>3.0009999999999999</v>
      </c>
      <c r="Z66" s="1">
        <v>-2.5409999999999999</v>
      </c>
      <c r="AA66" s="1"/>
      <c r="AB66" s="1" t="s">
        <v>380</v>
      </c>
      <c r="AC66" s="73" t="s">
        <v>85</v>
      </c>
      <c r="AD66" s="1" t="s">
        <v>381</v>
      </c>
      <c r="AE66" s="1" t="s">
        <v>110</v>
      </c>
      <c r="AF66" s="1" t="s">
        <v>382</v>
      </c>
      <c r="AG66" s="1">
        <v>12</v>
      </c>
      <c r="AH66" s="1"/>
      <c r="AI66" s="1">
        <v>100</v>
      </c>
      <c r="AJ66" s="34">
        <v>0</v>
      </c>
      <c r="AK66" s="1" t="s">
        <v>383</v>
      </c>
      <c r="AL66" s="1" t="s">
        <v>384</v>
      </c>
      <c r="AM66" s="1"/>
      <c r="AN66" s="1" t="s">
        <v>385</v>
      </c>
      <c r="AO66" s="1">
        <v>95.6</v>
      </c>
      <c r="AP66" s="1">
        <v>99.76</v>
      </c>
      <c r="AQ66" s="1" t="s">
        <v>386</v>
      </c>
      <c r="AR66" s="1" t="s">
        <v>387</v>
      </c>
      <c r="AS66" s="1"/>
      <c r="AT66" s="1"/>
      <c r="AU66" s="1"/>
      <c r="AV66" s="1"/>
      <c r="AW66" s="1"/>
      <c r="AX66" s="1"/>
      <c r="AY66" s="1"/>
      <c r="AZ66" s="1"/>
    </row>
    <row r="67" spans="1:52" ht="13">
      <c r="A67" s="28">
        <v>53</v>
      </c>
      <c r="B67" s="21">
        <v>52</v>
      </c>
      <c r="C67" s="21" t="s">
        <v>267</v>
      </c>
      <c r="D67" s="21" t="s">
        <v>174</v>
      </c>
      <c r="E67" s="1"/>
      <c r="F67" s="28">
        <v>37105</v>
      </c>
      <c r="G67" s="28">
        <v>37380</v>
      </c>
      <c r="H67" s="1"/>
      <c r="I67" s="1"/>
      <c r="J67" s="62" t="s">
        <v>312</v>
      </c>
      <c r="K67" s="1" t="s">
        <v>106</v>
      </c>
      <c r="L67" s="1" t="s">
        <v>229</v>
      </c>
      <c r="M67" s="1" t="s">
        <v>122</v>
      </c>
      <c r="N67" s="1" t="s">
        <v>123</v>
      </c>
      <c r="O67" s="1" t="s">
        <v>388</v>
      </c>
      <c r="P67" s="1"/>
      <c r="Q67" s="1" t="s">
        <v>110</v>
      </c>
      <c r="R67" s="1">
        <v>1</v>
      </c>
      <c r="S67" s="1">
        <v>16</v>
      </c>
      <c r="T67" s="1">
        <v>100</v>
      </c>
      <c r="U67" s="34">
        <v>9E-61</v>
      </c>
      <c r="V67" s="1" t="s">
        <v>150</v>
      </c>
      <c r="W67" s="1">
        <v>8</v>
      </c>
      <c r="X67" s="1" t="s">
        <v>106</v>
      </c>
      <c r="Y67" s="1">
        <v>3.0179999999999998</v>
      </c>
      <c r="Z67" s="1">
        <v>-2.4430000000000001</v>
      </c>
      <c r="AA67" s="1" t="s">
        <v>389</v>
      </c>
      <c r="AB67" s="1"/>
      <c r="AC67" s="73" t="s">
        <v>85</v>
      </c>
      <c r="AD67" s="1" t="s">
        <v>390</v>
      </c>
      <c r="AE67" s="1" t="s">
        <v>110</v>
      </c>
      <c r="AF67" s="1" t="s">
        <v>388</v>
      </c>
      <c r="AG67" s="1">
        <v>50</v>
      </c>
      <c r="AH67" s="1"/>
      <c r="AI67" s="1">
        <v>100</v>
      </c>
      <c r="AJ67" s="34">
        <v>9.0000000000000004E-96</v>
      </c>
      <c r="AK67" s="1" t="s">
        <v>144</v>
      </c>
      <c r="AL67" s="1" t="s">
        <v>248</v>
      </c>
      <c r="AM67" s="1"/>
      <c r="AN67" s="1" t="s">
        <v>391</v>
      </c>
      <c r="AO67" s="1">
        <v>86.8</v>
      </c>
      <c r="AP67" s="1">
        <v>99.96</v>
      </c>
      <c r="AQ67" s="1" t="s">
        <v>144</v>
      </c>
      <c r="AR67" s="1" t="s">
        <v>392</v>
      </c>
      <c r="AS67" s="1"/>
      <c r="AT67" s="1">
        <v>0</v>
      </c>
      <c r="AU67" s="1">
        <v>0</v>
      </c>
      <c r="AV67" s="1"/>
      <c r="AW67" s="1"/>
      <c r="AX67" s="1"/>
      <c r="AY67" s="1"/>
      <c r="AZ67" s="1"/>
    </row>
    <row r="68" spans="1:52" ht="13">
      <c r="A68" s="28">
        <v>54</v>
      </c>
      <c r="B68" s="21">
        <v>53</v>
      </c>
      <c r="C68" s="21" t="s">
        <v>198</v>
      </c>
      <c r="D68" s="21" t="s">
        <v>153</v>
      </c>
      <c r="E68" s="1"/>
      <c r="F68" s="28">
        <v>37373</v>
      </c>
      <c r="G68" s="28">
        <v>37483</v>
      </c>
      <c r="H68" s="1"/>
      <c r="I68" s="1"/>
      <c r="J68" s="62" t="s">
        <v>312</v>
      </c>
      <c r="K68" s="1" t="s">
        <v>229</v>
      </c>
      <c r="L68" s="1" t="s">
        <v>229</v>
      </c>
      <c r="M68" s="1" t="s">
        <v>380</v>
      </c>
      <c r="N68" s="1" t="s">
        <v>123</v>
      </c>
      <c r="O68" s="1" t="s">
        <v>393</v>
      </c>
      <c r="P68" s="1">
        <v>54</v>
      </c>
      <c r="Q68" s="1" t="s">
        <v>110</v>
      </c>
      <c r="R68" s="1">
        <v>1</v>
      </c>
      <c r="S68" s="1">
        <v>1</v>
      </c>
      <c r="T68" s="1">
        <v>100</v>
      </c>
      <c r="U68" s="34">
        <v>3.3999999999999998E-17</v>
      </c>
      <c r="V68" s="1" t="s">
        <v>156</v>
      </c>
      <c r="W68" s="1">
        <v>7</v>
      </c>
      <c r="X68" s="1" t="s">
        <v>298</v>
      </c>
      <c r="Y68" s="1">
        <v>2.952</v>
      </c>
      <c r="Z68" s="41">
        <v>-3.411</v>
      </c>
      <c r="AA68" s="1" t="s">
        <v>394</v>
      </c>
      <c r="AB68" s="1"/>
      <c r="AC68" s="73" t="s">
        <v>85</v>
      </c>
      <c r="AD68" s="1" t="s">
        <v>144</v>
      </c>
      <c r="AE68" s="1"/>
      <c r="AF68" s="1"/>
      <c r="AG68" s="1"/>
      <c r="AH68" s="1"/>
      <c r="AI68" s="1"/>
      <c r="AJ68" s="1"/>
      <c r="AK68" s="1" t="s">
        <v>247</v>
      </c>
      <c r="AL68" s="1"/>
      <c r="AM68" s="1"/>
      <c r="AN68" s="1"/>
      <c r="AO68" s="1"/>
      <c r="AP68" s="1"/>
      <c r="AQ68" s="1" t="s">
        <v>144</v>
      </c>
      <c r="AR68" s="1"/>
      <c r="AS68" s="1" t="s">
        <v>144</v>
      </c>
      <c r="AT68" s="1" t="s">
        <v>144</v>
      </c>
      <c r="AU68" s="1" t="s">
        <v>144</v>
      </c>
      <c r="AV68" s="1"/>
      <c r="AW68" s="1"/>
      <c r="AX68" s="1"/>
      <c r="AY68" s="1"/>
      <c r="AZ68" s="1"/>
    </row>
    <row r="69" spans="1:52" ht="13">
      <c r="A69" s="37">
        <v>55</v>
      </c>
      <c r="B69" s="21">
        <v>54</v>
      </c>
      <c r="C69" s="35" t="s">
        <v>224</v>
      </c>
      <c r="D69" s="35" t="s">
        <v>267</v>
      </c>
      <c r="E69" s="38"/>
      <c r="F69" s="37">
        <v>37480</v>
      </c>
      <c r="G69" s="37">
        <v>38139</v>
      </c>
      <c r="H69" s="1"/>
      <c r="I69" s="1"/>
      <c r="J69" s="62" t="s">
        <v>312</v>
      </c>
      <c r="K69" s="38" t="s">
        <v>106</v>
      </c>
      <c r="L69" s="38" t="s">
        <v>106</v>
      </c>
      <c r="M69" s="1" t="s">
        <v>122</v>
      </c>
      <c r="N69" s="1" t="s">
        <v>123</v>
      </c>
      <c r="O69" s="1" t="s">
        <v>152</v>
      </c>
      <c r="P69" s="41">
        <v>55</v>
      </c>
      <c r="Q69" s="1" t="s">
        <v>110</v>
      </c>
      <c r="R69" s="1">
        <v>1</v>
      </c>
      <c r="S69" s="1">
        <v>1</v>
      </c>
      <c r="T69" s="1">
        <v>100</v>
      </c>
      <c r="U69" s="34">
        <v>0</v>
      </c>
      <c r="V69" s="1" t="s">
        <v>205</v>
      </c>
      <c r="W69" s="41">
        <v>185</v>
      </c>
      <c r="X69" s="1" t="s">
        <v>106</v>
      </c>
      <c r="Y69" s="41">
        <v>3.097</v>
      </c>
      <c r="Z69" s="41">
        <v>-2.339</v>
      </c>
      <c r="AA69" s="1" t="s">
        <v>373</v>
      </c>
      <c r="AB69" s="38"/>
      <c r="AC69" s="38" t="s">
        <v>395</v>
      </c>
      <c r="AD69" s="38" t="s">
        <v>395</v>
      </c>
      <c r="AE69" s="44" t="s">
        <v>110</v>
      </c>
      <c r="AF69" s="38" t="s">
        <v>152</v>
      </c>
      <c r="AG69" s="38">
        <v>55</v>
      </c>
      <c r="AH69" s="38"/>
      <c r="AI69" s="38">
        <v>100</v>
      </c>
      <c r="AJ69" s="42">
        <v>4.0000000000000001E-161</v>
      </c>
      <c r="AK69" s="38" t="s">
        <v>395</v>
      </c>
      <c r="AL69" s="38" t="s">
        <v>117</v>
      </c>
      <c r="AM69" s="38" t="s">
        <v>396</v>
      </c>
      <c r="AN69" s="38" t="s">
        <v>397</v>
      </c>
      <c r="AO69" s="38">
        <v>96.8</v>
      </c>
      <c r="AP69" s="38">
        <v>99.8</v>
      </c>
      <c r="AQ69" s="80"/>
      <c r="AR69" s="38"/>
      <c r="AS69" s="38"/>
      <c r="AT69" s="38"/>
      <c r="AU69" s="38"/>
      <c r="AV69" s="38"/>
      <c r="AW69" s="38"/>
      <c r="AX69" s="38"/>
      <c r="AY69" s="38"/>
      <c r="AZ69" s="38"/>
    </row>
    <row r="70" spans="1:52" ht="13">
      <c r="A70" s="28">
        <v>55.5</v>
      </c>
      <c r="B70" s="35">
        <v>55</v>
      </c>
      <c r="C70" s="21" t="s">
        <v>267</v>
      </c>
      <c r="D70" s="21" t="s">
        <v>148</v>
      </c>
      <c r="E70" s="1" t="s">
        <v>104</v>
      </c>
      <c r="F70" s="28">
        <v>37955</v>
      </c>
      <c r="G70" s="28">
        <v>38368</v>
      </c>
      <c r="H70" s="1"/>
      <c r="I70" s="1"/>
      <c r="J70" s="62" t="s">
        <v>312</v>
      </c>
      <c r="K70" s="1" t="s">
        <v>106</v>
      </c>
      <c r="L70" s="1" t="s">
        <v>106</v>
      </c>
      <c r="M70" s="1" t="s">
        <v>107</v>
      </c>
      <c r="N70" s="1" t="s">
        <v>108</v>
      </c>
      <c r="O70" s="1"/>
      <c r="P70" s="1"/>
      <c r="Q70" s="1"/>
      <c r="R70" s="1"/>
      <c r="S70" s="1"/>
      <c r="T70" s="1"/>
      <c r="U70" s="34"/>
      <c r="V70" s="1" t="s">
        <v>205</v>
      </c>
      <c r="W70" s="1">
        <v>17</v>
      </c>
      <c r="X70" s="1" t="s">
        <v>298</v>
      </c>
      <c r="Y70" s="1">
        <v>2.387</v>
      </c>
      <c r="Z70" s="1">
        <v>-4.4260000000000002</v>
      </c>
      <c r="AA70" s="1"/>
      <c r="AB70" s="1"/>
      <c r="AC70" s="73" t="s">
        <v>85</v>
      </c>
      <c r="AD70" s="1" t="s">
        <v>144</v>
      </c>
      <c r="AE70" s="1" t="s">
        <v>110</v>
      </c>
      <c r="AF70" s="1" t="s">
        <v>162</v>
      </c>
      <c r="AG70" s="1">
        <v>56</v>
      </c>
      <c r="AH70" s="1"/>
      <c r="AI70" s="1">
        <v>100</v>
      </c>
      <c r="AJ70" s="34">
        <v>4.9999999999999995E-22</v>
      </c>
      <c r="AK70" s="1" t="s">
        <v>398</v>
      </c>
      <c r="AL70" s="1"/>
      <c r="AM70" s="1"/>
      <c r="AN70" s="1"/>
      <c r="AO70" s="1"/>
      <c r="AP70" s="1"/>
      <c r="AQ70" s="1"/>
      <c r="AR70" s="1"/>
      <c r="AS70" s="1"/>
      <c r="AT70" s="1">
        <v>0</v>
      </c>
      <c r="AU70" s="1">
        <v>0</v>
      </c>
      <c r="AV70" s="1"/>
      <c r="AW70" s="1"/>
      <c r="AX70" s="1"/>
      <c r="AY70" s="1"/>
      <c r="AZ70" s="1"/>
    </row>
    <row r="71" spans="1:52" ht="13">
      <c r="A71" s="37">
        <v>56</v>
      </c>
      <c r="B71" s="35">
        <v>56</v>
      </c>
      <c r="C71" s="35" t="s">
        <v>214</v>
      </c>
      <c r="D71" s="35" t="s">
        <v>267</v>
      </c>
      <c r="E71" s="38"/>
      <c r="F71" s="37">
        <v>38352</v>
      </c>
      <c r="G71" s="37">
        <v>38486</v>
      </c>
      <c r="H71" s="1"/>
      <c r="I71" s="1"/>
      <c r="J71" s="62" t="s">
        <v>312</v>
      </c>
      <c r="K71" s="38" t="s">
        <v>106</v>
      </c>
      <c r="L71" s="38" t="s">
        <v>106</v>
      </c>
      <c r="M71" s="1" t="s">
        <v>122</v>
      </c>
      <c r="N71" s="1" t="s">
        <v>123</v>
      </c>
      <c r="O71" s="1" t="s">
        <v>162</v>
      </c>
      <c r="P71" s="1">
        <v>56</v>
      </c>
      <c r="Q71" s="1" t="s">
        <v>110</v>
      </c>
      <c r="R71" s="1">
        <v>1</v>
      </c>
      <c r="S71" s="1">
        <v>1</v>
      </c>
      <c r="T71" s="1">
        <v>100</v>
      </c>
      <c r="U71" s="34">
        <v>4.9999999999999995E-22</v>
      </c>
      <c r="V71" s="1" t="s">
        <v>150</v>
      </c>
      <c r="W71" s="1">
        <v>22</v>
      </c>
      <c r="X71" s="1" t="s">
        <v>106</v>
      </c>
      <c r="Y71" s="1">
        <v>3.52</v>
      </c>
      <c r="Z71" s="1">
        <v>-2.4809999999999999</v>
      </c>
      <c r="AA71" s="1" t="s">
        <v>399</v>
      </c>
      <c r="AB71" s="38"/>
      <c r="AC71" s="38" t="s">
        <v>400</v>
      </c>
      <c r="AD71" s="38" t="s">
        <v>144</v>
      </c>
      <c r="AE71" s="38"/>
      <c r="AF71" s="38"/>
      <c r="AG71" s="38"/>
      <c r="AH71" s="38"/>
      <c r="AI71" s="38"/>
      <c r="AJ71" s="38"/>
      <c r="AK71" s="38" t="s">
        <v>144</v>
      </c>
      <c r="AL71" s="38"/>
      <c r="AM71" s="38"/>
      <c r="AN71" s="38"/>
      <c r="AO71" s="38"/>
      <c r="AP71" s="38"/>
      <c r="AQ71" s="38" t="s">
        <v>144</v>
      </c>
      <c r="AR71" s="38"/>
      <c r="AS71" s="38" t="s">
        <v>144</v>
      </c>
      <c r="AT71" s="38">
        <v>0</v>
      </c>
      <c r="AU71" s="38">
        <v>1</v>
      </c>
      <c r="AV71" s="38"/>
      <c r="AW71" s="38"/>
      <c r="AX71" s="38"/>
      <c r="AY71" s="38"/>
      <c r="AZ71" s="38"/>
    </row>
    <row r="72" spans="1:52" ht="14">
      <c r="A72" s="37">
        <v>57</v>
      </c>
      <c r="B72" s="35">
        <v>57</v>
      </c>
      <c r="C72" s="35" t="s">
        <v>224</v>
      </c>
      <c r="D72" s="35" t="s">
        <v>127</v>
      </c>
      <c r="E72" s="38"/>
      <c r="F72" s="37">
        <v>38508</v>
      </c>
      <c r="G72" s="37">
        <v>38978</v>
      </c>
      <c r="H72" s="1"/>
      <c r="I72" s="1"/>
      <c r="J72" s="62" t="s">
        <v>312</v>
      </c>
      <c r="K72" s="38" t="s">
        <v>106</v>
      </c>
      <c r="L72" s="38" t="s">
        <v>106</v>
      </c>
      <c r="M72" s="1" t="s">
        <v>122</v>
      </c>
      <c r="N72" s="1" t="s">
        <v>123</v>
      </c>
      <c r="O72" s="1" t="s">
        <v>401</v>
      </c>
      <c r="P72" s="1">
        <v>59</v>
      </c>
      <c r="Q72" s="1" t="s">
        <v>110</v>
      </c>
      <c r="R72" s="1">
        <v>1</v>
      </c>
      <c r="S72" s="1">
        <v>1</v>
      </c>
      <c r="T72" s="1">
        <v>100</v>
      </c>
      <c r="U72" s="34">
        <v>0</v>
      </c>
      <c r="V72" s="1" t="s">
        <v>205</v>
      </c>
      <c r="W72" s="1">
        <v>19</v>
      </c>
      <c r="X72" s="1" t="s">
        <v>298</v>
      </c>
      <c r="Y72" s="1">
        <v>2.6440000000000001</v>
      </c>
      <c r="Z72" s="1">
        <v>-3.5230000000000001</v>
      </c>
      <c r="AA72" s="1" t="s">
        <v>373</v>
      </c>
      <c r="AB72" s="38"/>
      <c r="AC72" s="81" t="s">
        <v>402</v>
      </c>
      <c r="AD72" s="81" t="s">
        <v>402</v>
      </c>
      <c r="AE72" s="38" t="s">
        <v>110</v>
      </c>
      <c r="AF72" s="1" t="s">
        <v>162</v>
      </c>
      <c r="AG72" s="1">
        <v>57</v>
      </c>
      <c r="AH72" s="38"/>
      <c r="AI72" s="38">
        <v>100</v>
      </c>
      <c r="AJ72" s="34">
        <v>2.0000000000000001E-110</v>
      </c>
      <c r="AK72" s="38" t="s">
        <v>403</v>
      </c>
      <c r="AL72" s="38" t="s">
        <v>117</v>
      </c>
      <c r="AM72" s="38" t="s">
        <v>404</v>
      </c>
      <c r="AN72" s="38" t="s">
        <v>405</v>
      </c>
      <c r="AO72" s="38">
        <v>48.72</v>
      </c>
      <c r="AP72" s="41">
        <v>99.56</v>
      </c>
      <c r="AQ72" s="38"/>
      <c r="AR72" s="38"/>
      <c r="AS72" s="53"/>
      <c r="AT72" s="53"/>
      <c r="AU72" s="53"/>
      <c r="AV72" s="38"/>
      <c r="AW72" s="38"/>
      <c r="AX72" s="38"/>
      <c r="AY72" s="38"/>
      <c r="AZ72" s="38"/>
    </row>
    <row r="73" spans="1:52" ht="13">
      <c r="A73" s="28">
        <v>58</v>
      </c>
      <c r="B73" s="21">
        <v>58</v>
      </c>
      <c r="C73" s="21" t="s">
        <v>239</v>
      </c>
      <c r="D73" s="21" t="s">
        <v>140</v>
      </c>
      <c r="E73" s="1"/>
      <c r="F73" s="28">
        <v>38959</v>
      </c>
      <c r="G73" s="28">
        <v>39048</v>
      </c>
      <c r="H73" s="1"/>
      <c r="I73" s="1"/>
      <c r="J73" s="62" t="s">
        <v>312</v>
      </c>
      <c r="K73" s="1" t="s">
        <v>106</v>
      </c>
      <c r="L73" s="1" t="s">
        <v>106</v>
      </c>
      <c r="M73" s="82" t="s">
        <v>380</v>
      </c>
      <c r="N73" s="82" t="s">
        <v>123</v>
      </c>
      <c r="O73" s="82" t="s">
        <v>401</v>
      </c>
      <c r="P73" s="1">
        <v>60</v>
      </c>
      <c r="Q73" s="1" t="s">
        <v>110</v>
      </c>
      <c r="R73" s="1">
        <v>1</v>
      </c>
      <c r="S73" s="1">
        <v>1</v>
      </c>
      <c r="T73" s="1">
        <v>100</v>
      </c>
      <c r="U73" s="34">
        <v>1.5999999999999999E-10</v>
      </c>
      <c r="V73" s="1" t="s">
        <v>111</v>
      </c>
      <c r="W73" s="1">
        <v>4</v>
      </c>
      <c r="X73" s="1" t="s">
        <v>129</v>
      </c>
      <c r="Y73" s="1">
        <v>2.1840000000000002</v>
      </c>
      <c r="Z73" s="1">
        <v>-4.5549999999999997</v>
      </c>
      <c r="AA73" s="1" t="s">
        <v>406</v>
      </c>
      <c r="AB73" s="1"/>
      <c r="AC73" s="73" t="s">
        <v>85</v>
      </c>
      <c r="AD73" s="1"/>
      <c r="AE73" s="1"/>
      <c r="AF73" s="1"/>
      <c r="AG73" s="1"/>
      <c r="AH73" s="1"/>
      <c r="AI73" s="1"/>
      <c r="AJ73" s="34"/>
      <c r="AK73" s="1" t="s">
        <v>144</v>
      </c>
      <c r="AL73" s="1"/>
      <c r="AM73" s="1"/>
      <c r="AN73" s="1"/>
      <c r="AO73" s="1"/>
      <c r="AP73" s="1"/>
      <c r="AQ73" s="38" t="s">
        <v>144</v>
      </c>
      <c r="AR73" s="1"/>
      <c r="AS73" s="1" t="s">
        <v>247</v>
      </c>
      <c r="AT73" s="1">
        <v>0</v>
      </c>
      <c r="AU73" s="1">
        <v>0</v>
      </c>
      <c r="AV73" s="1"/>
      <c r="AW73" s="1"/>
      <c r="AX73" s="1"/>
      <c r="AY73" s="1"/>
      <c r="AZ73" s="1"/>
    </row>
    <row r="74" spans="1:52" ht="13">
      <c r="A74" s="28">
        <v>59</v>
      </c>
      <c r="B74" s="21">
        <v>59</v>
      </c>
      <c r="C74" s="21" t="s">
        <v>224</v>
      </c>
      <c r="D74" s="21" t="s">
        <v>153</v>
      </c>
      <c r="E74" s="1"/>
      <c r="F74" s="28">
        <v>39045</v>
      </c>
      <c r="G74" s="28">
        <v>39863</v>
      </c>
      <c r="H74" s="1"/>
      <c r="I74" s="1"/>
      <c r="J74" s="62" t="s">
        <v>312</v>
      </c>
      <c r="K74" s="1" t="s">
        <v>106</v>
      </c>
      <c r="L74" s="1" t="s">
        <v>106</v>
      </c>
      <c r="M74" s="1" t="s">
        <v>122</v>
      </c>
      <c r="N74" s="1" t="s">
        <v>123</v>
      </c>
      <c r="O74" s="1" t="s">
        <v>407</v>
      </c>
      <c r="P74" s="1">
        <v>59</v>
      </c>
      <c r="Q74" s="1" t="s">
        <v>110</v>
      </c>
      <c r="R74" s="1">
        <v>1</v>
      </c>
      <c r="S74" s="1">
        <v>1</v>
      </c>
      <c r="T74" s="1">
        <v>100</v>
      </c>
      <c r="U74" s="34">
        <v>0</v>
      </c>
      <c r="V74" s="1" t="s">
        <v>150</v>
      </c>
      <c r="W74" s="1">
        <v>3</v>
      </c>
      <c r="X74" s="1" t="s">
        <v>129</v>
      </c>
      <c r="Y74" s="1">
        <v>3.0009999999999999</v>
      </c>
      <c r="Z74" s="1">
        <v>-2.8119999999999998</v>
      </c>
      <c r="AA74" s="1" t="s">
        <v>408</v>
      </c>
      <c r="AB74" s="1"/>
      <c r="AC74" s="1" t="s">
        <v>409</v>
      </c>
      <c r="AD74" s="1" t="s">
        <v>409</v>
      </c>
      <c r="AE74" s="1" t="s">
        <v>110</v>
      </c>
      <c r="AF74" s="1" t="s">
        <v>410</v>
      </c>
      <c r="AG74" s="1">
        <v>61</v>
      </c>
      <c r="AH74" s="1"/>
      <c r="AI74" s="1">
        <v>100</v>
      </c>
      <c r="AJ74" s="83">
        <v>0</v>
      </c>
      <c r="AK74" s="1" t="s">
        <v>411</v>
      </c>
      <c r="AL74" s="1" t="s">
        <v>117</v>
      </c>
      <c r="AM74" s="1" t="s">
        <v>412</v>
      </c>
      <c r="AN74" s="1" t="s">
        <v>413</v>
      </c>
      <c r="AO74" s="1">
        <v>95.2</v>
      </c>
      <c r="AP74" s="1">
        <v>100</v>
      </c>
      <c r="AQ74" s="41" t="s">
        <v>414</v>
      </c>
      <c r="AR74" s="41" t="s">
        <v>415</v>
      </c>
      <c r="AS74" s="1"/>
      <c r="AT74" s="1"/>
      <c r="AU74" s="1"/>
      <c r="AV74" s="1"/>
      <c r="AW74" s="1"/>
      <c r="AX74" s="1"/>
      <c r="AY74" s="1"/>
      <c r="AZ74" s="1"/>
    </row>
    <row r="75" spans="1:52" ht="13">
      <c r="A75" s="37">
        <v>60</v>
      </c>
      <c r="B75" s="35">
        <v>60</v>
      </c>
      <c r="C75" s="35" t="s">
        <v>224</v>
      </c>
      <c r="D75" s="35" t="s">
        <v>165</v>
      </c>
      <c r="E75" s="38"/>
      <c r="F75" s="37">
        <v>39866</v>
      </c>
      <c r="G75" s="37">
        <v>40426</v>
      </c>
      <c r="H75" s="1"/>
      <c r="I75" s="1"/>
      <c r="J75" s="62" t="s">
        <v>312</v>
      </c>
      <c r="K75" s="38" t="s">
        <v>106</v>
      </c>
      <c r="L75" s="38" t="s">
        <v>106</v>
      </c>
      <c r="M75" s="1" t="s">
        <v>122</v>
      </c>
      <c r="N75" s="1" t="s">
        <v>123</v>
      </c>
      <c r="O75" s="1" t="s">
        <v>162</v>
      </c>
      <c r="P75" s="1">
        <v>59</v>
      </c>
      <c r="Q75" s="1" t="s">
        <v>110</v>
      </c>
      <c r="R75" s="1">
        <v>1</v>
      </c>
      <c r="S75" s="1">
        <v>1</v>
      </c>
      <c r="T75" s="1">
        <v>100</v>
      </c>
      <c r="U75" s="34">
        <v>0</v>
      </c>
      <c r="V75" s="1" t="s">
        <v>156</v>
      </c>
      <c r="W75" s="1">
        <v>4</v>
      </c>
      <c r="X75" s="1" t="s">
        <v>298</v>
      </c>
      <c r="Y75" s="1">
        <v>1.9390000000000001</v>
      </c>
      <c r="Z75" s="1">
        <v>-5.0709999999999997</v>
      </c>
      <c r="AA75" s="1" t="s">
        <v>416</v>
      </c>
      <c r="AB75" s="38"/>
      <c r="AC75" s="73" t="s">
        <v>85</v>
      </c>
      <c r="AD75" s="38" t="s">
        <v>144</v>
      </c>
      <c r="AE75" s="38"/>
      <c r="AF75" s="38"/>
      <c r="AG75" s="38"/>
      <c r="AH75" s="38"/>
      <c r="AI75" s="38"/>
      <c r="AJ75" s="38"/>
      <c r="AK75" s="38" t="s">
        <v>144</v>
      </c>
      <c r="AL75" s="38"/>
      <c r="AM75" s="38"/>
      <c r="AN75" s="38"/>
      <c r="AO75" s="38"/>
      <c r="AP75" s="38"/>
      <c r="AQ75" s="38"/>
      <c r="AR75" s="38"/>
      <c r="AS75" s="38"/>
      <c r="AT75" s="38"/>
      <c r="AU75" s="38"/>
      <c r="AV75" s="38"/>
      <c r="AW75" s="38"/>
      <c r="AX75" s="38"/>
      <c r="AY75" s="38"/>
      <c r="AZ75" s="38"/>
    </row>
    <row r="76" spans="1:52" ht="13">
      <c r="A76" s="28">
        <v>61</v>
      </c>
      <c r="B76" s="21">
        <v>61</v>
      </c>
      <c r="C76" s="21" t="s">
        <v>153</v>
      </c>
      <c r="D76" s="21" t="s">
        <v>214</v>
      </c>
      <c r="E76" s="1"/>
      <c r="F76" s="28">
        <v>40243</v>
      </c>
      <c r="G76" s="28">
        <v>40467</v>
      </c>
      <c r="H76" s="1"/>
      <c r="I76" s="1"/>
      <c r="J76" s="62" t="s">
        <v>312</v>
      </c>
      <c r="K76" s="1" t="s">
        <v>106</v>
      </c>
      <c r="L76" s="1" t="s">
        <v>106</v>
      </c>
      <c r="M76" s="1" t="s">
        <v>122</v>
      </c>
      <c r="N76" s="1" t="s">
        <v>123</v>
      </c>
      <c r="O76" s="1" t="s">
        <v>181</v>
      </c>
      <c r="P76" s="1">
        <v>60</v>
      </c>
      <c r="Q76" s="1" t="s">
        <v>110</v>
      </c>
      <c r="R76" s="1">
        <v>1</v>
      </c>
      <c r="S76" s="1">
        <v>1</v>
      </c>
      <c r="T76" s="1">
        <v>100</v>
      </c>
      <c r="U76" s="1">
        <v>0</v>
      </c>
      <c r="V76" s="1" t="s">
        <v>111</v>
      </c>
      <c r="W76" s="41">
        <v>57</v>
      </c>
      <c r="X76" s="41" t="s">
        <v>129</v>
      </c>
      <c r="Y76" s="1">
        <v>3.1539999999999999</v>
      </c>
      <c r="Z76" s="41">
        <v>-2.1560000000000001</v>
      </c>
      <c r="AA76" s="1" t="s">
        <v>417</v>
      </c>
      <c r="AB76" s="1"/>
      <c r="AC76" s="73" t="s">
        <v>85</v>
      </c>
      <c r="AD76" s="1" t="s">
        <v>144</v>
      </c>
      <c r="AE76" s="1"/>
      <c r="AF76" s="1"/>
      <c r="AG76" s="1"/>
      <c r="AH76" s="1"/>
      <c r="AI76" s="1"/>
      <c r="AJ76" s="1"/>
      <c r="AK76" s="1"/>
      <c r="AL76" s="1"/>
      <c r="AM76" s="1"/>
      <c r="AN76" s="1"/>
      <c r="AO76" s="1"/>
      <c r="AP76" s="1"/>
      <c r="AQ76" s="1" t="s">
        <v>144</v>
      </c>
      <c r="AR76" s="1"/>
      <c r="AS76" s="1" t="s">
        <v>144</v>
      </c>
      <c r="AT76" s="1"/>
      <c r="AU76" s="1"/>
      <c r="AV76" s="1" t="s">
        <v>418</v>
      </c>
      <c r="AW76" s="1"/>
      <c r="AX76" s="1"/>
      <c r="AY76" s="1"/>
      <c r="AZ76" s="1"/>
    </row>
    <row r="77" spans="1:52" ht="13">
      <c r="A77" s="28">
        <v>62</v>
      </c>
      <c r="B77" s="21">
        <v>62</v>
      </c>
      <c r="C77" s="21" t="s">
        <v>127</v>
      </c>
      <c r="D77" s="21" t="s">
        <v>198</v>
      </c>
      <c r="E77" s="1"/>
      <c r="F77" s="28">
        <v>40525</v>
      </c>
      <c r="G77" s="28">
        <v>41061</v>
      </c>
      <c r="H77" s="1"/>
      <c r="I77" s="1"/>
      <c r="J77" s="62" t="s">
        <v>312</v>
      </c>
      <c r="K77" s="1" t="s">
        <v>106</v>
      </c>
      <c r="L77" s="1" t="s">
        <v>106</v>
      </c>
      <c r="M77" s="1" t="s">
        <v>122</v>
      </c>
      <c r="N77" s="1" t="s">
        <v>123</v>
      </c>
      <c r="O77" s="1" t="s">
        <v>162</v>
      </c>
      <c r="P77" s="1">
        <v>61</v>
      </c>
      <c r="Q77" s="1" t="s">
        <v>110</v>
      </c>
      <c r="R77" s="1">
        <v>1</v>
      </c>
      <c r="S77" s="1">
        <v>1</v>
      </c>
      <c r="T77" s="1">
        <v>100</v>
      </c>
      <c r="U77" s="34">
        <v>0</v>
      </c>
      <c r="V77" s="1" t="s">
        <v>150</v>
      </c>
      <c r="W77" s="1">
        <v>20</v>
      </c>
      <c r="X77" s="1" t="s">
        <v>129</v>
      </c>
      <c r="Y77" s="1">
        <v>2.0129999999999999</v>
      </c>
      <c r="Z77" s="1">
        <v>-4.9550000000000001</v>
      </c>
      <c r="AA77" s="1" t="s">
        <v>419</v>
      </c>
      <c r="AB77" s="1"/>
      <c r="AC77" s="1" t="s">
        <v>420</v>
      </c>
      <c r="AD77" s="1" t="s">
        <v>420</v>
      </c>
      <c r="AE77" s="1" t="s">
        <v>110</v>
      </c>
      <c r="AF77" s="1" t="s">
        <v>162</v>
      </c>
      <c r="AG77" s="1">
        <v>63</v>
      </c>
      <c r="AH77" s="1"/>
      <c r="AI77" s="1">
        <v>100</v>
      </c>
      <c r="AJ77" s="34">
        <v>5.0000000000000001E-128</v>
      </c>
      <c r="AK77" s="1" t="s">
        <v>421</v>
      </c>
      <c r="AL77" s="1" t="s">
        <v>117</v>
      </c>
      <c r="AM77" s="1" t="s">
        <v>422</v>
      </c>
      <c r="AN77" s="1" t="s">
        <v>423</v>
      </c>
      <c r="AO77" s="1">
        <v>75.28</v>
      </c>
      <c r="AP77" s="1">
        <v>99.51</v>
      </c>
      <c r="AQ77" s="1" t="s">
        <v>420</v>
      </c>
      <c r="AR77" s="1" t="s">
        <v>424</v>
      </c>
      <c r="AS77" s="1"/>
      <c r="AT77" s="1">
        <v>0</v>
      </c>
      <c r="AU77" s="1">
        <v>0</v>
      </c>
      <c r="AV77" s="1"/>
      <c r="AW77" s="1"/>
      <c r="AX77" s="1"/>
      <c r="AY77" s="1"/>
      <c r="AZ77" s="1"/>
    </row>
    <row r="78" spans="1:52" ht="13">
      <c r="A78" s="28">
        <v>63</v>
      </c>
      <c r="B78" s="21">
        <v>63</v>
      </c>
      <c r="C78" s="21" t="s">
        <v>224</v>
      </c>
      <c r="D78" s="21" t="s">
        <v>128</v>
      </c>
      <c r="E78" s="1"/>
      <c r="F78" s="28">
        <v>41081</v>
      </c>
      <c r="G78" s="28">
        <v>41887</v>
      </c>
      <c r="H78" s="1"/>
      <c r="I78" s="1"/>
      <c r="J78" s="62" t="s">
        <v>312</v>
      </c>
      <c r="K78" s="1" t="s">
        <v>106</v>
      </c>
      <c r="L78" s="1" t="s">
        <v>106</v>
      </c>
      <c r="M78" s="1" t="s">
        <v>122</v>
      </c>
      <c r="N78" s="1" t="s">
        <v>123</v>
      </c>
      <c r="O78" s="1" t="s">
        <v>162</v>
      </c>
      <c r="P78" s="1">
        <v>62</v>
      </c>
      <c r="Q78" s="1" t="s">
        <v>110</v>
      </c>
      <c r="R78" s="1">
        <v>1</v>
      </c>
      <c r="S78" s="1">
        <v>1</v>
      </c>
      <c r="T78" s="1">
        <v>100</v>
      </c>
      <c r="U78" s="34">
        <v>0</v>
      </c>
      <c r="V78" s="1" t="s">
        <v>150</v>
      </c>
      <c r="W78" s="1">
        <v>8</v>
      </c>
      <c r="X78" s="1" t="s">
        <v>129</v>
      </c>
      <c r="Y78" s="1">
        <v>2.1930000000000001</v>
      </c>
      <c r="Z78" s="1">
        <v>-4.6040000000000001</v>
      </c>
      <c r="AA78" s="1" t="s">
        <v>425</v>
      </c>
      <c r="AB78" s="1"/>
      <c r="AC78" s="73" t="s">
        <v>85</v>
      </c>
      <c r="AD78" s="1" t="s">
        <v>426</v>
      </c>
      <c r="AE78" s="1" t="s">
        <v>110</v>
      </c>
      <c r="AF78" s="1" t="s">
        <v>401</v>
      </c>
      <c r="AG78" s="1">
        <v>65</v>
      </c>
      <c r="AH78" s="1"/>
      <c r="AI78" s="1">
        <v>100</v>
      </c>
      <c r="AJ78" s="34">
        <v>0</v>
      </c>
      <c r="AK78" s="1" t="s">
        <v>427</v>
      </c>
      <c r="AL78" s="1" t="s">
        <v>117</v>
      </c>
      <c r="AM78" s="1" t="s">
        <v>428</v>
      </c>
      <c r="AN78" s="1" t="s">
        <v>429</v>
      </c>
      <c r="AO78" s="1">
        <v>96.64</v>
      </c>
      <c r="AP78" s="1">
        <v>99.94</v>
      </c>
      <c r="AQ78" s="1"/>
      <c r="AR78" s="1"/>
      <c r="AS78" s="1"/>
      <c r="AT78" s="1"/>
      <c r="AU78" s="1"/>
      <c r="AV78" s="1"/>
      <c r="AW78" s="1"/>
      <c r="AX78" s="1"/>
      <c r="AY78" s="1"/>
      <c r="AZ78" s="1"/>
    </row>
    <row r="79" spans="1:52" ht="13">
      <c r="A79" s="28">
        <v>63.5</v>
      </c>
      <c r="B79" s="21">
        <v>64</v>
      </c>
      <c r="C79" s="21" t="s">
        <v>128</v>
      </c>
      <c r="D79" s="21" t="s">
        <v>174</v>
      </c>
      <c r="E79" s="1" t="s">
        <v>104</v>
      </c>
      <c r="F79" s="28">
        <v>41895</v>
      </c>
      <c r="G79" s="28">
        <v>41975</v>
      </c>
      <c r="H79" s="1"/>
      <c r="I79" s="1"/>
      <c r="J79" s="62" t="s">
        <v>312</v>
      </c>
      <c r="K79" s="1" t="s">
        <v>106</v>
      </c>
      <c r="L79" s="1" t="s">
        <v>106</v>
      </c>
      <c r="M79" s="1" t="s">
        <v>107</v>
      </c>
      <c r="N79" s="1" t="s">
        <v>108</v>
      </c>
      <c r="O79" s="1"/>
      <c r="P79" s="1"/>
      <c r="Q79" s="1"/>
      <c r="R79" s="1"/>
      <c r="S79" s="1"/>
      <c r="T79" s="1"/>
      <c r="U79" s="34"/>
      <c r="V79" s="1" t="s">
        <v>205</v>
      </c>
      <c r="W79" s="1">
        <v>4</v>
      </c>
      <c r="X79" s="1" t="s">
        <v>298</v>
      </c>
      <c r="Y79" s="1">
        <v>2.8650000000000002</v>
      </c>
      <c r="Z79" s="1">
        <v>-2.9060000000000001</v>
      </c>
      <c r="AA79" s="1"/>
      <c r="AB79" s="1"/>
      <c r="AC79" s="73" t="s">
        <v>85</v>
      </c>
      <c r="AD79" s="1" t="s">
        <v>144</v>
      </c>
      <c r="AE79" s="1" t="s">
        <v>110</v>
      </c>
      <c r="AF79" s="1" t="s">
        <v>162</v>
      </c>
      <c r="AG79" s="1">
        <v>63</v>
      </c>
      <c r="AH79" s="1"/>
      <c r="AI79" s="56">
        <v>1</v>
      </c>
      <c r="AJ79" s="34">
        <v>3.0000000000000003E-20</v>
      </c>
      <c r="AK79" s="1" t="s">
        <v>430</v>
      </c>
      <c r="AL79" s="1"/>
      <c r="AM79" s="1"/>
      <c r="AN79" s="1"/>
      <c r="AO79" s="84"/>
      <c r="AP79" s="84"/>
      <c r="AQ79" s="85" t="s">
        <v>431</v>
      </c>
      <c r="AR79" s="1" t="s">
        <v>432</v>
      </c>
      <c r="AS79" s="1" t="s">
        <v>295</v>
      </c>
      <c r="AT79" s="1">
        <v>0</v>
      </c>
      <c r="AU79" s="1">
        <v>0</v>
      </c>
      <c r="AV79" s="7" t="s">
        <v>433</v>
      </c>
      <c r="AW79" s="1"/>
      <c r="AX79" s="1"/>
      <c r="AY79" s="1"/>
      <c r="AZ79" s="1"/>
    </row>
    <row r="80" spans="1:52" ht="13">
      <c r="A80" s="28">
        <v>64</v>
      </c>
      <c r="B80" s="35">
        <v>65</v>
      </c>
      <c r="C80" s="21" t="s">
        <v>224</v>
      </c>
      <c r="D80" s="21" t="s">
        <v>140</v>
      </c>
      <c r="E80" s="1"/>
      <c r="F80" s="28">
        <v>41972</v>
      </c>
      <c r="G80" s="28">
        <v>42166</v>
      </c>
      <c r="H80" s="1"/>
      <c r="I80" s="1"/>
      <c r="J80" s="62" t="s">
        <v>312</v>
      </c>
      <c r="K80" s="1" t="s">
        <v>106</v>
      </c>
      <c r="L80" s="1" t="s">
        <v>106</v>
      </c>
      <c r="M80" s="1" t="s">
        <v>154</v>
      </c>
      <c r="N80" s="1" t="s">
        <v>123</v>
      </c>
      <c r="O80" s="1" t="s">
        <v>162</v>
      </c>
      <c r="P80" s="1">
        <v>64</v>
      </c>
      <c r="Q80" s="1" t="s">
        <v>110</v>
      </c>
      <c r="R80" s="1">
        <v>1</v>
      </c>
      <c r="S80" s="1">
        <v>1</v>
      </c>
      <c r="T80" s="1">
        <v>100</v>
      </c>
      <c r="U80" s="86">
        <v>2.8999999999999999E-40</v>
      </c>
      <c r="V80" s="1" t="s">
        <v>156</v>
      </c>
      <c r="W80" s="1">
        <v>4</v>
      </c>
      <c r="X80" s="1" t="s">
        <v>298</v>
      </c>
      <c r="Y80" s="1">
        <v>3.1179999999999999</v>
      </c>
      <c r="Z80" s="1">
        <v>-2.5670000000000002</v>
      </c>
      <c r="AA80" s="1" t="s">
        <v>434</v>
      </c>
      <c r="AB80" s="1"/>
      <c r="AC80" s="32" t="s">
        <v>85</v>
      </c>
      <c r="AD80" s="1" t="s">
        <v>144</v>
      </c>
      <c r="AE80" s="1" t="s">
        <v>110</v>
      </c>
      <c r="AF80" s="1" t="s">
        <v>162</v>
      </c>
      <c r="AG80" s="1">
        <v>64</v>
      </c>
      <c r="AH80" s="1"/>
      <c r="AI80" s="1">
        <v>100</v>
      </c>
      <c r="AJ80" s="34">
        <v>3.0000000000000002E-40</v>
      </c>
      <c r="AK80" s="1" t="s">
        <v>144</v>
      </c>
      <c r="AL80" s="1"/>
      <c r="AM80" s="1"/>
      <c r="AN80" s="1"/>
      <c r="AO80" s="1"/>
      <c r="AP80" s="1"/>
      <c r="AQ80" s="1" t="s">
        <v>144</v>
      </c>
      <c r="AR80" s="1"/>
      <c r="AS80" s="1" t="s">
        <v>144</v>
      </c>
      <c r="AT80" s="1" t="s">
        <v>144</v>
      </c>
      <c r="AU80" s="1" t="s">
        <v>144</v>
      </c>
      <c r="AV80" s="1"/>
      <c r="AW80" s="1"/>
      <c r="AX80" s="1"/>
      <c r="AY80" s="1"/>
      <c r="AZ80" s="1"/>
    </row>
    <row r="81" spans="1:52" ht="13">
      <c r="A81" s="37">
        <v>65</v>
      </c>
      <c r="B81" s="21">
        <v>66</v>
      </c>
      <c r="C81" s="21" t="s">
        <v>198</v>
      </c>
      <c r="D81" s="21" t="s">
        <v>165</v>
      </c>
      <c r="E81" s="38"/>
      <c r="F81" s="37">
        <v>42163</v>
      </c>
      <c r="G81" s="37">
        <v>42360</v>
      </c>
      <c r="H81" s="1"/>
      <c r="I81" s="1"/>
      <c r="J81" s="62" t="s">
        <v>312</v>
      </c>
      <c r="K81" s="38" t="s">
        <v>229</v>
      </c>
      <c r="L81" s="38" t="s">
        <v>229</v>
      </c>
      <c r="M81" s="1" t="s">
        <v>122</v>
      </c>
      <c r="N81" s="1" t="s">
        <v>123</v>
      </c>
      <c r="O81" s="1" t="s">
        <v>208</v>
      </c>
      <c r="P81" s="1">
        <v>66</v>
      </c>
      <c r="Q81" s="1" t="s">
        <v>110</v>
      </c>
      <c r="R81" s="1">
        <v>1</v>
      </c>
      <c r="S81" s="1">
        <v>1</v>
      </c>
      <c r="T81" s="1">
        <v>100</v>
      </c>
      <c r="U81" s="34">
        <v>1.2E-40</v>
      </c>
      <c r="V81" s="1" t="s">
        <v>156</v>
      </c>
      <c r="W81" s="1">
        <v>3</v>
      </c>
      <c r="X81" s="1" t="s">
        <v>298</v>
      </c>
      <c r="Y81" s="1">
        <v>1.496</v>
      </c>
      <c r="Z81" s="1">
        <v>-5.7350000000000003</v>
      </c>
      <c r="AA81" s="1" t="s">
        <v>361</v>
      </c>
      <c r="AB81" s="38"/>
      <c r="AC81" s="32" t="s">
        <v>85</v>
      </c>
      <c r="AD81" s="38" t="s">
        <v>144</v>
      </c>
      <c r="AE81" s="38"/>
      <c r="AF81" s="38"/>
      <c r="AG81" s="38"/>
      <c r="AH81" s="38"/>
      <c r="AI81" s="38"/>
      <c r="AJ81" s="38"/>
      <c r="AK81" s="38" t="s">
        <v>144</v>
      </c>
      <c r="AL81" s="38"/>
      <c r="AM81" s="38"/>
      <c r="AN81" s="38"/>
      <c r="AO81" s="38"/>
      <c r="AP81" s="38"/>
      <c r="AQ81" s="38"/>
      <c r="AR81" s="38"/>
      <c r="AS81" s="38"/>
      <c r="AT81" s="38"/>
      <c r="AU81" s="38"/>
      <c r="AV81" s="38"/>
      <c r="AW81" s="38"/>
      <c r="AX81" s="38"/>
      <c r="AY81" s="38"/>
      <c r="AZ81" s="38"/>
    </row>
    <row r="82" spans="1:52" ht="13">
      <c r="A82" s="28">
        <v>66</v>
      </c>
      <c r="B82" s="35">
        <v>67</v>
      </c>
      <c r="C82" s="21" t="s">
        <v>148</v>
      </c>
      <c r="D82" s="21" t="s">
        <v>267</v>
      </c>
      <c r="E82" s="1"/>
      <c r="F82" s="28">
        <v>42370</v>
      </c>
      <c r="G82" s="28">
        <v>43161</v>
      </c>
      <c r="H82" s="1"/>
      <c r="I82" s="1"/>
      <c r="J82" s="62" t="s">
        <v>312</v>
      </c>
      <c r="K82" s="1" t="s">
        <v>229</v>
      </c>
      <c r="L82" s="1" t="s">
        <v>229</v>
      </c>
      <c r="M82" s="1" t="s">
        <v>122</v>
      </c>
      <c r="N82" s="1" t="s">
        <v>123</v>
      </c>
      <c r="O82" s="1" t="s">
        <v>162</v>
      </c>
      <c r="P82" s="1">
        <v>66</v>
      </c>
      <c r="Q82" s="1" t="s">
        <v>110</v>
      </c>
      <c r="R82" s="1">
        <v>1</v>
      </c>
      <c r="S82" s="1">
        <v>1</v>
      </c>
      <c r="T82" s="1">
        <v>100</v>
      </c>
      <c r="U82" s="1">
        <v>0</v>
      </c>
      <c r="V82" s="1" t="s">
        <v>156</v>
      </c>
      <c r="W82" s="1">
        <v>4</v>
      </c>
      <c r="X82" s="1" t="s">
        <v>157</v>
      </c>
      <c r="Y82" s="1">
        <v>2.1389999999999998</v>
      </c>
      <c r="Z82" s="1">
        <v>-4.3789999999999996</v>
      </c>
      <c r="AA82" s="1" t="s">
        <v>435</v>
      </c>
      <c r="AB82" s="1"/>
      <c r="AC82" s="1" t="s">
        <v>436</v>
      </c>
      <c r="AD82" s="1" t="s">
        <v>436</v>
      </c>
      <c r="AE82" s="1" t="s">
        <v>110</v>
      </c>
      <c r="AF82" s="1" t="s">
        <v>162</v>
      </c>
      <c r="AG82" s="1">
        <v>66</v>
      </c>
      <c r="AH82" s="1"/>
      <c r="AI82" s="1">
        <v>100</v>
      </c>
      <c r="AJ82" s="1">
        <v>0</v>
      </c>
      <c r="AK82" s="1" t="s">
        <v>437</v>
      </c>
      <c r="AL82" s="1" t="s">
        <v>248</v>
      </c>
      <c r="AM82" s="1"/>
      <c r="AN82" s="1" t="s">
        <v>438</v>
      </c>
      <c r="AO82" s="1">
        <v>26.61</v>
      </c>
      <c r="AP82" s="1">
        <v>99.95</v>
      </c>
      <c r="AQ82" s="1" t="s">
        <v>436</v>
      </c>
      <c r="AR82" s="1" t="s">
        <v>439</v>
      </c>
      <c r="AS82" s="1"/>
      <c r="AT82" s="1"/>
      <c r="AU82" s="1"/>
      <c r="AV82" s="1"/>
      <c r="AW82" s="1"/>
      <c r="AX82" s="1"/>
      <c r="AY82" s="1"/>
      <c r="AZ82" s="1"/>
    </row>
    <row r="83" spans="1:52" ht="13">
      <c r="A83" s="37">
        <v>67</v>
      </c>
      <c r="B83" s="35">
        <v>68</v>
      </c>
      <c r="C83" s="35" t="s">
        <v>235</v>
      </c>
      <c r="D83" s="35" t="s">
        <v>153</v>
      </c>
      <c r="E83" s="38"/>
      <c r="F83" s="37">
        <v>43158</v>
      </c>
      <c r="G83" s="37">
        <v>43580</v>
      </c>
      <c r="H83" s="28"/>
      <c r="I83" s="28"/>
      <c r="J83" s="62" t="s">
        <v>312</v>
      </c>
      <c r="K83" s="38" t="s">
        <v>106</v>
      </c>
      <c r="L83" s="38" t="s">
        <v>106</v>
      </c>
      <c r="M83" s="1" t="s">
        <v>122</v>
      </c>
      <c r="N83" s="1" t="s">
        <v>123</v>
      </c>
      <c r="O83" s="1" t="s">
        <v>440</v>
      </c>
      <c r="P83" s="1">
        <v>69</v>
      </c>
      <c r="Q83" s="1" t="s">
        <v>110</v>
      </c>
      <c r="R83" s="1">
        <v>1</v>
      </c>
      <c r="S83" s="1">
        <v>1</v>
      </c>
      <c r="T83" s="1">
        <v>100</v>
      </c>
      <c r="U83" s="34">
        <v>0</v>
      </c>
      <c r="V83" s="1" t="s">
        <v>150</v>
      </c>
      <c r="W83" s="1">
        <v>4</v>
      </c>
      <c r="X83" s="1" t="s">
        <v>106</v>
      </c>
      <c r="Y83" s="1">
        <v>1.591</v>
      </c>
      <c r="Z83" s="1">
        <v>-5.5170000000000003</v>
      </c>
      <c r="AA83" s="1" t="s">
        <v>441</v>
      </c>
      <c r="AB83" s="38"/>
      <c r="AC83" s="38" t="s">
        <v>442</v>
      </c>
      <c r="AD83" s="38" t="s">
        <v>144</v>
      </c>
      <c r="AE83" s="38"/>
      <c r="AF83" s="38"/>
      <c r="AG83" s="38"/>
      <c r="AH83" s="38"/>
      <c r="AI83" s="38"/>
      <c r="AJ83" s="38"/>
      <c r="AK83" s="38" t="s">
        <v>144</v>
      </c>
      <c r="AL83" s="38"/>
      <c r="AM83" s="38"/>
      <c r="AN83" s="38"/>
      <c r="AO83" s="38"/>
      <c r="AP83" s="38"/>
      <c r="AQ83" s="38" t="s">
        <v>144</v>
      </c>
      <c r="AR83" s="38"/>
      <c r="AS83" s="38"/>
      <c r="AT83" s="38">
        <v>0</v>
      </c>
      <c r="AU83" s="38">
        <v>2</v>
      </c>
      <c r="AV83" s="38"/>
      <c r="AW83" s="38"/>
      <c r="AX83" s="38"/>
      <c r="AY83" s="38"/>
      <c r="AZ83" s="38"/>
    </row>
    <row r="84" spans="1:52" ht="13">
      <c r="A84" s="37">
        <v>68</v>
      </c>
      <c r="B84" s="21">
        <v>69</v>
      </c>
      <c r="C84" s="35" t="s">
        <v>235</v>
      </c>
      <c r="D84" s="35" t="s">
        <v>165</v>
      </c>
      <c r="E84" s="38"/>
      <c r="F84" s="37">
        <v>43659</v>
      </c>
      <c r="G84" s="37">
        <v>44171</v>
      </c>
      <c r="H84" s="1"/>
      <c r="I84" s="1"/>
      <c r="J84" s="62" t="s">
        <v>312</v>
      </c>
      <c r="K84" s="38" t="s">
        <v>106</v>
      </c>
      <c r="L84" s="38" t="s">
        <v>106</v>
      </c>
      <c r="M84" s="1" t="s">
        <v>122</v>
      </c>
      <c r="N84" s="1" t="s">
        <v>123</v>
      </c>
      <c r="O84" s="1" t="s">
        <v>401</v>
      </c>
      <c r="P84" s="1">
        <v>70</v>
      </c>
      <c r="Q84" s="1" t="s">
        <v>110</v>
      </c>
      <c r="R84" s="1">
        <v>1</v>
      </c>
      <c r="S84" s="1">
        <v>1</v>
      </c>
      <c r="T84" s="1">
        <v>100</v>
      </c>
      <c r="U84" s="34">
        <v>0</v>
      </c>
      <c r="V84" s="1" t="s">
        <v>150</v>
      </c>
      <c r="W84" s="1">
        <v>210</v>
      </c>
      <c r="X84" s="1" t="s">
        <v>106</v>
      </c>
      <c r="Y84" s="1">
        <v>2.67</v>
      </c>
      <c r="Z84" s="1">
        <v>-3.5289999999999999</v>
      </c>
      <c r="AA84" s="1" t="s">
        <v>443</v>
      </c>
      <c r="AB84" s="38"/>
      <c r="AC84" s="38" t="s">
        <v>444</v>
      </c>
      <c r="AD84" s="1" t="s">
        <v>445</v>
      </c>
      <c r="AE84" s="38" t="s">
        <v>110</v>
      </c>
      <c r="AF84" s="38" t="s">
        <v>401</v>
      </c>
      <c r="AG84" s="38">
        <v>70</v>
      </c>
      <c r="AH84" s="38"/>
      <c r="AI84" s="38">
        <v>100</v>
      </c>
      <c r="AJ84" s="42">
        <v>4.9999999999999999E-121</v>
      </c>
      <c r="AK84" s="38" t="s">
        <v>444</v>
      </c>
      <c r="AL84" s="38" t="s">
        <v>446</v>
      </c>
      <c r="AM84" s="38" t="s">
        <v>447</v>
      </c>
      <c r="AN84" s="38" t="s">
        <v>448</v>
      </c>
      <c r="AO84" s="38">
        <v>90.64</v>
      </c>
      <c r="AP84" s="38">
        <v>99.96</v>
      </c>
      <c r="AQ84" s="39" t="s">
        <v>444</v>
      </c>
      <c r="AR84" s="38" t="s">
        <v>347</v>
      </c>
      <c r="AS84" s="38"/>
      <c r="AT84" s="53">
        <v>0</v>
      </c>
      <c r="AU84" s="53">
        <v>0</v>
      </c>
      <c r="AV84" s="38"/>
      <c r="AW84" s="38"/>
      <c r="AX84" s="38"/>
      <c r="AY84" s="38"/>
      <c r="AZ84" s="38"/>
    </row>
    <row r="85" spans="1:52" ht="13">
      <c r="A85" s="28">
        <v>69</v>
      </c>
      <c r="B85" s="35">
        <v>70</v>
      </c>
      <c r="C85" s="21" t="s">
        <v>165</v>
      </c>
      <c r="D85" s="21" t="s">
        <v>224</v>
      </c>
      <c r="E85" s="1" t="s">
        <v>449</v>
      </c>
      <c r="F85" s="28">
        <v>44382</v>
      </c>
      <c r="G85" s="28">
        <v>44510</v>
      </c>
      <c r="H85" s="1"/>
      <c r="I85" s="11">
        <v>44516</v>
      </c>
      <c r="J85" s="62" t="s">
        <v>312</v>
      </c>
      <c r="K85" s="1" t="s">
        <v>106</v>
      </c>
      <c r="L85" s="1" t="s">
        <v>106</v>
      </c>
      <c r="M85" s="1" t="s">
        <v>450</v>
      </c>
      <c r="N85" s="1" t="s">
        <v>108</v>
      </c>
      <c r="O85" s="1" t="s">
        <v>181</v>
      </c>
      <c r="P85" s="1">
        <v>69</v>
      </c>
      <c r="Q85" s="1" t="s">
        <v>110</v>
      </c>
      <c r="R85" s="1">
        <v>1</v>
      </c>
      <c r="S85" s="1">
        <v>1</v>
      </c>
      <c r="T85" s="1">
        <v>100</v>
      </c>
      <c r="U85" s="34">
        <v>9.9999999999999995E-21</v>
      </c>
      <c r="V85" s="1" t="s">
        <v>150</v>
      </c>
      <c r="W85" s="1">
        <v>116</v>
      </c>
      <c r="X85" s="1" t="s">
        <v>129</v>
      </c>
      <c r="Y85" s="1">
        <v>2.589</v>
      </c>
      <c r="Z85" s="1">
        <v>-3.4279999999999999</v>
      </c>
      <c r="AA85" s="1" t="s">
        <v>451</v>
      </c>
      <c r="AB85" s="1" t="s">
        <v>452</v>
      </c>
      <c r="AC85" s="32" t="s">
        <v>85</v>
      </c>
      <c r="AD85" s="1" t="s">
        <v>144</v>
      </c>
      <c r="AE85" s="1"/>
      <c r="AF85" s="1"/>
      <c r="AG85" s="1"/>
      <c r="AH85" s="1"/>
      <c r="AI85" s="1"/>
      <c r="AJ85" s="1"/>
      <c r="AK85" s="1" t="s">
        <v>144</v>
      </c>
      <c r="AL85" s="1"/>
      <c r="AM85" s="1"/>
      <c r="AN85" s="1"/>
      <c r="AO85" s="1"/>
      <c r="AP85" s="1"/>
      <c r="AQ85" s="1" t="s">
        <v>144</v>
      </c>
      <c r="AR85" s="1"/>
      <c r="AS85" s="1"/>
      <c r="AT85" s="1" t="s">
        <v>144</v>
      </c>
      <c r="AU85" s="1" t="s">
        <v>144</v>
      </c>
      <c r="AV85" s="1"/>
      <c r="AW85" s="1"/>
      <c r="AX85" s="1"/>
      <c r="AY85" s="1"/>
      <c r="AZ85" s="1"/>
    </row>
    <row r="86" spans="1:52" ht="13">
      <c r="A86" s="37">
        <v>70</v>
      </c>
      <c r="B86" s="21">
        <v>71</v>
      </c>
      <c r="C86" s="35" t="s">
        <v>214</v>
      </c>
      <c r="D86" s="35" t="s">
        <v>127</v>
      </c>
      <c r="E86" s="38"/>
      <c r="F86" s="37">
        <v>44632</v>
      </c>
      <c r="G86" s="37">
        <v>44880</v>
      </c>
      <c r="H86" s="1"/>
      <c r="I86" s="1"/>
      <c r="J86" s="62" t="s">
        <v>312</v>
      </c>
      <c r="K86" s="1" t="s">
        <v>453</v>
      </c>
      <c r="L86" s="1" t="s">
        <v>453</v>
      </c>
      <c r="M86" s="1" t="s">
        <v>122</v>
      </c>
      <c r="N86" s="1" t="s">
        <v>123</v>
      </c>
      <c r="O86" s="1" t="s">
        <v>454</v>
      </c>
      <c r="P86" s="1">
        <v>71</v>
      </c>
      <c r="Q86" s="1" t="s">
        <v>110</v>
      </c>
      <c r="R86" s="1">
        <v>1</v>
      </c>
      <c r="S86" s="1">
        <v>1</v>
      </c>
      <c r="T86" s="1">
        <v>100</v>
      </c>
      <c r="U86" s="1">
        <v>0</v>
      </c>
      <c r="V86" s="1" t="s">
        <v>150</v>
      </c>
      <c r="W86" s="1">
        <v>3</v>
      </c>
      <c r="X86" s="1" t="s">
        <v>106</v>
      </c>
      <c r="Y86" s="1">
        <v>2.4359999999999999</v>
      </c>
      <c r="Z86" s="1">
        <v>-3.7509999999999999</v>
      </c>
      <c r="AA86" s="1" t="s">
        <v>455</v>
      </c>
      <c r="AB86" s="38"/>
      <c r="AC86" s="38" t="s">
        <v>400</v>
      </c>
      <c r="AD86" s="38" t="s">
        <v>144</v>
      </c>
      <c r="AE86" s="38"/>
      <c r="AF86" s="38"/>
      <c r="AG86" s="38"/>
      <c r="AH86" s="38"/>
      <c r="AI86" s="38"/>
      <c r="AJ86" s="38"/>
      <c r="AK86" s="38" t="s">
        <v>144</v>
      </c>
      <c r="AL86" s="38"/>
      <c r="AM86" s="38"/>
      <c r="AN86" s="38"/>
      <c r="AO86" s="38"/>
      <c r="AP86" s="38"/>
      <c r="AQ86" s="38" t="s">
        <v>144</v>
      </c>
      <c r="AR86" s="38"/>
      <c r="AS86" s="41" t="s">
        <v>144</v>
      </c>
      <c r="AT86" s="41">
        <v>0</v>
      </c>
      <c r="AU86" s="41">
        <v>1</v>
      </c>
      <c r="AV86" s="38"/>
      <c r="AW86" s="38"/>
      <c r="AX86" s="38"/>
      <c r="AY86" s="38"/>
      <c r="AZ86" s="38"/>
    </row>
    <row r="87" spans="1:52" ht="13">
      <c r="A87" s="28">
        <v>71</v>
      </c>
      <c r="B87" s="21">
        <v>72</v>
      </c>
      <c r="C87" s="21" t="s">
        <v>214</v>
      </c>
      <c r="D87" s="21" t="s">
        <v>153</v>
      </c>
      <c r="E87" s="1"/>
      <c r="F87" s="28">
        <v>44877</v>
      </c>
      <c r="G87" s="28">
        <v>45191</v>
      </c>
      <c r="H87" s="1"/>
      <c r="I87" s="1"/>
      <c r="J87" s="62" t="s">
        <v>312</v>
      </c>
      <c r="K87" s="1" t="s">
        <v>106</v>
      </c>
      <c r="L87" s="1" t="s">
        <v>106</v>
      </c>
      <c r="M87" s="1" t="s">
        <v>122</v>
      </c>
      <c r="N87" s="1" t="s">
        <v>123</v>
      </c>
      <c r="O87" s="1" t="s">
        <v>162</v>
      </c>
      <c r="P87" s="1">
        <v>71</v>
      </c>
      <c r="Q87" s="1" t="s">
        <v>110</v>
      </c>
      <c r="R87" s="1">
        <v>1</v>
      </c>
      <c r="S87" s="1">
        <v>1</v>
      </c>
      <c r="T87" s="1">
        <v>100</v>
      </c>
      <c r="U87" s="1">
        <v>0</v>
      </c>
      <c r="V87" s="1" t="s">
        <v>150</v>
      </c>
      <c r="W87" s="1">
        <v>17</v>
      </c>
      <c r="X87" s="1" t="s">
        <v>106</v>
      </c>
      <c r="Y87" s="49">
        <v>3.0179999999999998</v>
      </c>
      <c r="Z87" s="1">
        <v>-2.5230000000000001</v>
      </c>
      <c r="AA87" s="1" t="s">
        <v>456</v>
      </c>
      <c r="AB87" s="1"/>
      <c r="AC87" s="1" t="s">
        <v>400</v>
      </c>
      <c r="AD87" s="1" t="s">
        <v>144</v>
      </c>
      <c r="AE87" s="1"/>
      <c r="AF87" s="1"/>
      <c r="AG87" s="1"/>
      <c r="AH87" s="1"/>
      <c r="AI87" s="1"/>
      <c r="AJ87" s="1"/>
      <c r="AK87" s="1" t="s">
        <v>144</v>
      </c>
      <c r="AL87" s="1"/>
      <c r="AM87" s="1"/>
      <c r="AN87" s="1"/>
      <c r="AO87" s="1"/>
      <c r="AP87" s="1"/>
      <c r="AQ87" s="1" t="s">
        <v>144</v>
      </c>
      <c r="AR87" s="1"/>
      <c r="AS87" s="1" t="s">
        <v>144</v>
      </c>
      <c r="AT87" s="1">
        <v>0</v>
      </c>
      <c r="AU87" s="1">
        <v>0</v>
      </c>
      <c r="AV87" s="1"/>
      <c r="AW87" s="1"/>
      <c r="AX87" s="1"/>
      <c r="AY87" s="1"/>
      <c r="AZ87" s="1"/>
    </row>
    <row r="88" spans="1:52" ht="13">
      <c r="A88" s="28">
        <v>72</v>
      </c>
      <c r="B88" s="21">
        <v>73</v>
      </c>
      <c r="C88" s="21" t="s">
        <v>214</v>
      </c>
      <c r="D88" s="21" t="s">
        <v>267</v>
      </c>
      <c r="E88" s="1"/>
      <c r="F88" s="28">
        <v>45208</v>
      </c>
      <c r="G88" s="28">
        <v>45348</v>
      </c>
      <c r="H88" s="1"/>
      <c r="I88" s="1"/>
      <c r="J88" s="62" t="s">
        <v>312</v>
      </c>
      <c r="K88" s="1" t="s">
        <v>106</v>
      </c>
      <c r="L88" s="1" t="s">
        <v>106</v>
      </c>
      <c r="M88" s="1" t="s">
        <v>457</v>
      </c>
      <c r="N88" s="1" t="s">
        <v>123</v>
      </c>
      <c r="O88" s="1" t="s">
        <v>162</v>
      </c>
      <c r="P88" s="1">
        <v>72</v>
      </c>
      <c r="Q88" s="1" t="s">
        <v>110</v>
      </c>
      <c r="R88" s="1">
        <v>1</v>
      </c>
      <c r="S88" s="1">
        <v>1</v>
      </c>
      <c r="T88" s="1">
        <v>100</v>
      </c>
      <c r="U88" s="34">
        <v>1.9999999999999999E-23</v>
      </c>
      <c r="V88" s="1" t="s">
        <v>458</v>
      </c>
      <c r="W88" s="1">
        <v>1</v>
      </c>
      <c r="X88" s="1" t="s">
        <v>298</v>
      </c>
      <c r="Y88" s="1">
        <v>2.2309999999999999</v>
      </c>
      <c r="Z88" s="1">
        <v>-4.1050000000000004</v>
      </c>
      <c r="AA88" s="1" t="s">
        <v>456</v>
      </c>
      <c r="AB88" s="1"/>
      <c r="AC88" s="32" t="s">
        <v>85</v>
      </c>
      <c r="AD88" s="1" t="s">
        <v>144</v>
      </c>
      <c r="AE88" s="1"/>
      <c r="AF88" s="1"/>
      <c r="AG88" s="1"/>
      <c r="AH88" s="1"/>
      <c r="AI88" s="1"/>
      <c r="AJ88" s="1"/>
      <c r="AK88" s="1" t="s">
        <v>144</v>
      </c>
      <c r="AL88" s="1"/>
      <c r="AM88" s="1"/>
      <c r="AN88" s="1"/>
      <c r="AO88" s="1"/>
      <c r="AP88" s="1"/>
      <c r="AQ88" s="1" t="s">
        <v>144</v>
      </c>
      <c r="AR88" s="1"/>
      <c r="AS88" s="1" t="s">
        <v>144</v>
      </c>
      <c r="AT88" s="1"/>
      <c r="AU88" s="1"/>
      <c r="AV88" s="1"/>
      <c r="AW88" s="1"/>
      <c r="AX88" s="1"/>
      <c r="AY88" s="1"/>
      <c r="AZ88" s="1"/>
    </row>
    <row r="89" spans="1:52" ht="13">
      <c r="A89" s="28">
        <v>73</v>
      </c>
      <c r="B89" s="35">
        <v>74</v>
      </c>
      <c r="C89" s="21" t="s">
        <v>174</v>
      </c>
      <c r="D89" s="21" t="s">
        <v>127</v>
      </c>
      <c r="E89" s="1"/>
      <c r="F89" s="28">
        <v>45348</v>
      </c>
      <c r="G89" s="28">
        <v>45647</v>
      </c>
      <c r="H89" s="1"/>
      <c r="I89" s="1"/>
      <c r="J89" s="62" t="s">
        <v>312</v>
      </c>
      <c r="K89" s="1" t="s">
        <v>106</v>
      </c>
      <c r="L89" s="1" t="s">
        <v>129</v>
      </c>
      <c r="M89" s="1" t="s">
        <v>122</v>
      </c>
      <c r="N89" s="1" t="s">
        <v>123</v>
      </c>
      <c r="O89" s="1" t="s">
        <v>362</v>
      </c>
      <c r="P89" s="1">
        <v>76</v>
      </c>
      <c r="Q89" s="1" t="s">
        <v>110</v>
      </c>
      <c r="R89" s="1">
        <v>1</v>
      </c>
      <c r="S89" s="1">
        <v>1</v>
      </c>
      <c r="T89" s="1">
        <v>100</v>
      </c>
      <c r="U89" s="34">
        <v>0</v>
      </c>
      <c r="V89" s="1" t="s">
        <v>111</v>
      </c>
      <c r="W89" s="1">
        <v>4</v>
      </c>
      <c r="X89" s="1" t="s">
        <v>298</v>
      </c>
      <c r="Y89" s="1">
        <v>2.8650000000000002</v>
      </c>
      <c r="Z89" s="1">
        <v>-2.7650000000000001</v>
      </c>
      <c r="AA89" s="1" t="s">
        <v>459</v>
      </c>
      <c r="AB89" s="1"/>
      <c r="AC89" s="1" t="s">
        <v>460</v>
      </c>
      <c r="AD89" s="1" t="s">
        <v>461</v>
      </c>
      <c r="AE89" s="1" t="s">
        <v>110</v>
      </c>
      <c r="AF89" s="1" t="s">
        <v>115</v>
      </c>
      <c r="AG89" s="1">
        <v>76</v>
      </c>
      <c r="AH89" s="1"/>
      <c r="AI89" s="1">
        <v>100</v>
      </c>
      <c r="AJ89" s="87">
        <v>1.9999999999999999E-60</v>
      </c>
      <c r="AK89" s="1" t="s">
        <v>144</v>
      </c>
      <c r="AL89" s="1" t="s">
        <v>117</v>
      </c>
      <c r="AM89" s="88" t="s">
        <v>462</v>
      </c>
      <c r="AN89" s="4" t="s">
        <v>463</v>
      </c>
      <c r="AO89" s="1">
        <v>100</v>
      </c>
      <c r="AP89" s="1">
        <v>75.38</v>
      </c>
      <c r="AQ89" s="1" t="s">
        <v>144</v>
      </c>
      <c r="AR89" s="1"/>
      <c r="AS89" s="1" t="s">
        <v>129</v>
      </c>
      <c r="AT89" s="1">
        <v>0</v>
      </c>
      <c r="AU89" s="1">
        <v>1</v>
      </c>
      <c r="AV89" s="1"/>
      <c r="AW89" s="1"/>
      <c r="AX89" s="1"/>
      <c r="AY89" s="1"/>
      <c r="AZ89" s="1"/>
    </row>
    <row r="90" spans="1:52" ht="13">
      <c r="A90" s="37">
        <v>74</v>
      </c>
      <c r="B90" s="21">
        <v>75</v>
      </c>
      <c r="C90" s="35" t="s">
        <v>239</v>
      </c>
      <c r="D90" s="35" t="s">
        <v>161</v>
      </c>
      <c r="E90" s="38"/>
      <c r="F90" s="37">
        <v>45644</v>
      </c>
      <c r="G90" s="37">
        <v>45802</v>
      </c>
      <c r="H90" s="1"/>
      <c r="I90" s="1"/>
      <c r="J90" s="62" t="s">
        <v>312</v>
      </c>
      <c r="K90" s="38" t="s">
        <v>106</v>
      </c>
      <c r="L90" s="1" t="s">
        <v>129</v>
      </c>
      <c r="M90" s="1" t="s">
        <v>122</v>
      </c>
      <c r="N90" s="1" t="s">
        <v>123</v>
      </c>
      <c r="O90" s="1" t="s">
        <v>464</v>
      </c>
      <c r="P90" s="1">
        <v>75</v>
      </c>
      <c r="Q90" s="1" t="s">
        <v>110</v>
      </c>
      <c r="R90" s="1">
        <v>1</v>
      </c>
      <c r="S90" s="1">
        <v>1</v>
      </c>
      <c r="T90" s="1">
        <v>88.5</v>
      </c>
      <c r="U90" s="34">
        <v>1.9000000000000001E-26</v>
      </c>
      <c r="V90" s="1" t="s">
        <v>150</v>
      </c>
      <c r="W90" s="1">
        <v>8</v>
      </c>
      <c r="X90" s="1" t="s">
        <v>106</v>
      </c>
      <c r="Y90" s="1">
        <v>2.1259999999999999</v>
      </c>
      <c r="Z90" s="1">
        <v>-4.8529999999999998</v>
      </c>
      <c r="AA90" s="1" t="s">
        <v>406</v>
      </c>
      <c r="AB90" s="38"/>
      <c r="AC90" s="38" t="s">
        <v>460</v>
      </c>
      <c r="AD90" s="38" t="s">
        <v>465</v>
      </c>
      <c r="AE90" s="38" t="s">
        <v>110</v>
      </c>
      <c r="AF90" s="38" t="s">
        <v>162</v>
      </c>
      <c r="AG90" s="38">
        <v>74</v>
      </c>
      <c r="AH90" s="38"/>
      <c r="AI90" s="38">
        <v>100</v>
      </c>
      <c r="AJ90" s="42">
        <v>2.0000000000000002E-30</v>
      </c>
      <c r="AK90" s="38" t="s">
        <v>144</v>
      </c>
      <c r="AL90" s="38"/>
      <c r="AM90" s="38"/>
      <c r="AN90" s="38"/>
      <c r="AO90" s="38"/>
      <c r="AP90" s="38"/>
      <c r="AQ90" s="38" t="s">
        <v>144</v>
      </c>
      <c r="AR90" s="38"/>
      <c r="AS90" s="38"/>
      <c r="AT90" s="38">
        <v>0</v>
      </c>
      <c r="AU90" s="38">
        <v>0</v>
      </c>
      <c r="AV90" s="38"/>
      <c r="AW90" s="38"/>
      <c r="AX90" s="38"/>
      <c r="AY90" s="38"/>
      <c r="AZ90" s="38"/>
    </row>
    <row r="91" spans="1:52" ht="13">
      <c r="A91" s="28">
        <v>75</v>
      </c>
      <c r="B91" s="21">
        <v>76</v>
      </c>
      <c r="C91" s="21" t="s">
        <v>214</v>
      </c>
      <c r="D91" s="21" t="s">
        <v>128</v>
      </c>
      <c r="E91" s="1"/>
      <c r="F91" s="28">
        <v>45810</v>
      </c>
      <c r="G91" s="28">
        <v>45953</v>
      </c>
      <c r="H91" s="1"/>
      <c r="I91" s="1"/>
      <c r="J91" s="62" t="s">
        <v>312</v>
      </c>
      <c r="K91" s="1" t="s">
        <v>229</v>
      </c>
      <c r="L91" s="1" t="s">
        <v>229</v>
      </c>
      <c r="M91" s="1" t="s">
        <v>122</v>
      </c>
      <c r="N91" s="1" t="s">
        <v>108</v>
      </c>
      <c r="O91" s="1" t="s">
        <v>124</v>
      </c>
      <c r="P91" s="1">
        <v>77</v>
      </c>
      <c r="Q91" s="1" t="s">
        <v>110</v>
      </c>
      <c r="R91" s="1">
        <v>1</v>
      </c>
      <c r="S91" s="1">
        <v>26</v>
      </c>
      <c r="T91" s="1">
        <v>65.3</v>
      </c>
      <c r="U91" s="34">
        <v>2.5000000000000001E-26</v>
      </c>
      <c r="V91" s="1" t="s">
        <v>150</v>
      </c>
      <c r="W91" s="1">
        <v>210</v>
      </c>
      <c r="X91" s="1" t="s">
        <v>129</v>
      </c>
      <c r="Y91" s="1">
        <v>3.097</v>
      </c>
      <c r="Z91" s="1">
        <v>-2.2759999999999998</v>
      </c>
      <c r="AA91" s="1" t="s">
        <v>466</v>
      </c>
      <c r="AB91" s="1"/>
      <c r="AC91" s="32" t="s">
        <v>85</v>
      </c>
      <c r="AD91" s="1" t="s">
        <v>144</v>
      </c>
      <c r="AE91" s="1"/>
      <c r="AF91" s="1"/>
      <c r="AG91" s="1"/>
      <c r="AH91" s="1"/>
      <c r="AI91" s="1"/>
      <c r="AJ91" s="1"/>
      <c r="AK91" s="1" t="s">
        <v>144</v>
      </c>
      <c r="AL91" s="1"/>
      <c r="AM91" s="1"/>
      <c r="AN91" s="1"/>
      <c r="AO91" s="1"/>
      <c r="AP91" s="1"/>
      <c r="AQ91" s="1" t="s">
        <v>144</v>
      </c>
      <c r="AR91" s="1"/>
      <c r="AS91" s="1"/>
      <c r="AT91" s="1"/>
      <c r="AU91" s="1"/>
      <c r="AV91" s="1"/>
      <c r="AW91" s="1"/>
      <c r="AX91" s="1"/>
      <c r="AY91" s="1"/>
      <c r="AZ91" s="1"/>
    </row>
    <row r="92" spans="1:52" ht="13">
      <c r="A92" s="28">
        <v>76</v>
      </c>
      <c r="B92" s="21">
        <v>77</v>
      </c>
      <c r="C92" s="21" t="s">
        <v>128</v>
      </c>
      <c r="D92" s="21" t="s">
        <v>148</v>
      </c>
      <c r="E92" s="1"/>
      <c r="F92" s="28">
        <v>46164</v>
      </c>
      <c r="G92" s="28">
        <v>46748</v>
      </c>
      <c r="H92" s="1"/>
      <c r="I92" s="1"/>
      <c r="J92" s="62" t="s">
        <v>312</v>
      </c>
      <c r="K92" s="27" t="s">
        <v>229</v>
      </c>
      <c r="L92" s="27" t="s">
        <v>229</v>
      </c>
      <c r="M92" s="1" t="s">
        <v>301</v>
      </c>
      <c r="N92" s="1" t="s">
        <v>123</v>
      </c>
      <c r="O92" s="1" t="s">
        <v>162</v>
      </c>
      <c r="P92" s="1">
        <v>76</v>
      </c>
      <c r="Q92" s="1" t="s">
        <v>110</v>
      </c>
      <c r="R92" s="1">
        <v>1</v>
      </c>
      <c r="S92" s="1">
        <v>1</v>
      </c>
      <c r="T92" s="84">
        <v>1</v>
      </c>
      <c r="U92" s="34">
        <v>0</v>
      </c>
      <c r="V92" s="1" t="s">
        <v>150</v>
      </c>
      <c r="W92" s="1">
        <v>211</v>
      </c>
      <c r="X92" s="1" t="s">
        <v>129</v>
      </c>
      <c r="Y92" s="1">
        <v>1.8839999999999999</v>
      </c>
      <c r="Z92" s="1">
        <v>-5.1870000000000003</v>
      </c>
      <c r="AA92" s="1" t="s">
        <v>467</v>
      </c>
      <c r="AB92" s="1"/>
      <c r="AC92" s="1" t="s">
        <v>468</v>
      </c>
      <c r="AD92" s="1" t="s">
        <v>469</v>
      </c>
      <c r="AE92" s="1" t="s">
        <v>110</v>
      </c>
      <c r="AF92" s="1" t="s">
        <v>162</v>
      </c>
      <c r="AG92" s="1">
        <v>76</v>
      </c>
      <c r="AH92" s="1"/>
      <c r="AI92" s="56">
        <v>1</v>
      </c>
      <c r="AJ92" s="34">
        <v>9.9999999999999998E-138</v>
      </c>
      <c r="AK92" s="1" t="s">
        <v>470</v>
      </c>
      <c r="AL92" s="1" t="s">
        <v>446</v>
      </c>
      <c r="AM92" s="1" t="s">
        <v>471</v>
      </c>
      <c r="AN92" s="1" t="s">
        <v>472</v>
      </c>
      <c r="AO92" s="84">
        <v>0.62519999999999998</v>
      </c>
      <c r="AP92" s="84">
        <v>0.9627</v>
      </c>
      <c r="AQ92" s="1" t="s">
        <v>469</v>
      </c>
      <c r="AR92" s="1" t="s">
        <v>473</v>
      </c>
      <c r="AS92" s="1" t="s">
        <v>129</v>
      </c>
      <c r="AT92" s="1">
        <v>0</v>
      </c>
      <c r="AU92" s="1">
        <v>0</v>
      </c>
      <c r="AV92" s="1" t="s">
        <v>474</v>
      </c>
      <c r="AW92" s="1"/>
      <c r="AX92" s="1"/>
      <c r="AY92" s="1"/>
      <c r="AZ92" s="1"/>
    </row>
    <row r="93" spans="1:52" ht="13">
      <c r="A93" s="28">
        <v>77</v>
      </c>
      <c r="B93" s="21">
        <v>78</v>
      </c>
      <c r="C93" s="21" t="s">
        <v>148</v>
      </c>
      <c r="D93" s="21" t="s">
        <v>127</v>
      </c>
      <c r="E93" s="1"/>
      <c r="F93" s="28">
        <v>46726</v>
      </c>
      <c r="G93" s="28">
        <v>47259</v>
      </c>
      <c r="H93" s="1"/>
      <c r="I93" s="1"/>
      <c r="J93" s="62" t="s">
        <v>312</v>
      </c>
      <c r="K93" s="1" t="s">
        <v>229</v>
      </c>
      <c r="L93" s="1" t="s">
        <v>229</v>
      </c>
      <c r="M93" s="1" t="s">
        <v>301</v>
      </c>
      <c r="N93" s="1" t="s">
        <v>123</v>
      </c>
      <c r="O93" s="1" t="s">
        <v>162</v>
      </c>
      <c r="P93" s="1">
        <v>77</v>
      </c>
      <c r="Q93" s="1" t="s">
        <v>110</v>
      </c>
      <c r="R93" s="1">
        <v>1</v>
      </c>
      <c r="S93" s="1">
        <v>1</v>
      </c>
      <c r="T93" s="1">
        <v>100</v>
      </c>
      <c r="U93" s="1">
        <v>0</v>
      </c>
      <c r="V93" s="1" t="s">
        <v>156</v>
      </c>
      <c r="W93" s="1">
        <v>23</v>
      </c>
      <c r="X93" s="1" t="s">
        <v>475</v>
      </c>
      <c r="Y93" s="1">
        <v>2.2629999999999999</v>
      </c>
      <c r="Z93" s="1">
        <v>-4.944</v>
      </c>
      <c r="AA93" s="1" t="s">
        <v>476</v>
      </c>
      <c r="AB93" s="1"/>
      <c r="AC93" s="27" t="s">
        <v>468</v>
      </c>
      <c r="AD93" s="27" t="s">
        <v>468</v>
      </c>
      <c r="AE93" s="1" t="s">
        <v>110</v>
      </c>
      <c r="AF93" s="1" t="s">
        <v>162</v>
      </c>
      <c r="AG93" s="1">
        <v>77</v>
      </c>
      <c r="AH93" s="1"/>
      <c r="AI93" s="1">
        <v>100</v>
      </c>
      <c r="AJ93" s="34">
        <v>1.0000000000000001E-123</v>
      </c>
      <c r="AK93" s="1" t="s">
        <v>470</v>
      </c>
      <c r="AL93" s="1" t="s">
        <v>477</v>
      </c>
      <c r="AM93" s="1" t="s">
        <v>478</v>
      </c>
      <c r="AN93" s="1" t="s">
        <v>472</v>
      </c>
      <c r="AO93" s="1">
        <v>41.81</v>
      </c>
      <c r="AP93" s="1">
        <v>99.96</v>
      </c>
      <c r="AQ93" s="1" t="s">
        <v>469</v>
      </c>
      <c r="AR93" s="1" t="s">
        <v>479</v>
      </c>
      <c r="AS93" s="1"/>
      <c r="AT93" s="1"/>
      <c r="AU93" s="1"/>
      <c r="AV93" s="1"/>
      <c r="AW93" s="1"/>
      <c r="AX93" s="1"/>
      <c r="AY93" s="1"/>
      <c r="AZ93" s="1"/>
    </row>
    <row r="94" spans="1:52" ht="13">
      <c r="A94" s="28">
        <v>78</v>
      </c>
      <c r="B94" s="21">
        <v>79</v>
      </c>
      <c r="C94" s="21" t="s">
        <v>128</v>
      </c>
      <c r="D94" s="21" t="s">
        <v>198</v>
      </c>
      <c r="E94" s="1"/>
      <c r="F94" s="28">
        <v>47256</v>
      </c>
      <c r="G94" s="28">
        <v>47426</v>
      </c>
      <c r="H94" s="1"/>
      <c r="I94" s="1"/>
      <c r="J94" s="62" t="s">
        <v>312</v>
      </c>
      <c r="K94" s="27" t="s">
        <v>229</v>
      </c>
      <c r="L94" s="1" t="s">
        <v>480</v>
      </c>
      <c r="M94" s="1" t="s">
        <v>301</v>
      </c>
      <c r="N94" s="1" t="s">
        <v>123</v>
      </c>
      <c r="O94" s="1" t="s">
        <v>162</v>
      </c>
      <c r="P94" s="1">
        <v>78</v>
      </c>
      <c r="Q94" s="1" t="s">
        <v>110</v>
      </c>
      <c r="R94" s="1">
        <v>1</v>
      </c>
      <c r="S94" s="1">
        <v>1</v>
      </c>
      <c r="T94" s="84">
        <v>1</v>
      </c>
      <c r="U94" s="34">
        <v>1.2E-31</v>
      </c>
      <c r="V94" s="1" t="s">
        <v>156</v>
      </c>
      <c r="W94" s="1">
        <v>1</v>
      </c>
      <c r="X94" s="1" t="s">
        <v>481</v>
      </c>
      <c r="Y94" s="1">
        <v>1.6739999999999999</v>
      </c>
      <c r="Z94" s="1">
        <v>-6.33</v>
      </c>
      <c r="AA94" s="1" t="s">
        <v>482</v>
      </c>
      <c r="AB94" s="1"/>
      <c r="AC94" s="1" t="s">
        <v>483</v>
      </c>
      <c r="AD94" s="1" t="s">
        <v>484</v>
      </c>
      <c r="AE94" s="1" t="s">
        <v>110</v>
      </c>
      <c r="AF94" s="1" t="s">
        <v>485</v>
      </c>
      <c r="AG94" s="1">
        <v>78</v>
      </c>
      <c r="AH94" s="1"/>
      <c r="AI94" s="56">
        <v>1</v>
      </c>
      <c r="AJ94" s="34">
        <v>1.0000000000000001E-31</v>
      </c>
      <c r="AK94" s="1" t="s">
        <v>486</v>
      </c>
      <c r="AL94" s="1"/>
      <c r="AM94" s="1"/>
      <c r="AN94" s="1"/>
      <c r="AO94" s="84"/>
      <c r="AP94" s="84"/>
      <c r="AQ94" s="1" t="s">
        <v>337</v>
      </c>
      <c r="AR94" s="1"/>
      <c r="AS94" s="1" t="s">
        <v>129</v>
      </c>
      <c r="AT94" s="1">
        <v>0</v>
      </c>
      <c r="AU94" s="1">
        <v>0</v>
      </c>
      <c r="AV94" s="1" t="s">
        <v>487</v>
      </c>
      <c r="AW94" s="1"/>
      <c r="AX94" s="1"/>
      <c r="AY94" s="1"/>
      <c r="AZ94" s="1"/>
    </row>
    <row r="95" spans="1:52" ht="13">
      <c r="A95" s="28">
        <v>79</v>
      </c>
      <c r="B95" s="21">
        <v>80</v>
      </c>
      <c r="C95" s="21" t="s">
        <v>148</v>
      </c>
      <c r="D95" s="21" t="s">
        <v>153</v>
      </c>
      <c r="E95" s="1"/>
      <c r="F95" s="28">
        <v>47429</v>
      </c>
      <c r="G95" s="28">
        <v>47899</v>
      </c>
      <c r="H95" s="1"/>
      <c r="I95" s="1"/>
      <c r="J95" s="62" t="s">
        <v>312</v>
      </c>
      <c r="K95" s="1" t="s">
        <v>229</v>
      </c>
      <c r="L95" s="1" t="s">
        <v>229</v>
      </c>
      <c r="M95" s="1" t="s">
        <v>301</v>
      </c>
      <c r="N95" s="1" t="s">
        <v>123</v>
      </c>
      <c r="O95" s="1" t="s">
        <v>134</v>
      </c>
      <c r="P95" s="41">
        <v>80</v>
      </c>
      <c r="Q95" s="1" t="s">
        <v>110</v>
      </c>
      <c r="R95" s="1">
        <v>1</v>
      </c>
      <c r="S95" s="1">
        <v>1</v>
      </c>
      <c r="T95" s="1">
        <v>100</v>
      </c>
      <c r="U95" s="1">
        <v>0</v>
      </c>
      <c r="V95" s="1" t="s">
        <v>111</v>
      </c>
      <c r="W95" s="41">
        <v>4</v>
      </c>
      <c r="X95" s="1" t="s">
        <v>295</v>
      </c>
      <c r="Y95" s="1">
        <v>2.5030000000000001</v>
      </c>
      <c r="Z95" s="1">
        <v>-4.6310000000000002</v>
      </c>
      <c r="AA95" s="1" t="s">
        <v>488</v>
      </c>
      <c r="AB95" s="1"/>
      <c r="AC95" s="1" t="s">
        <v>489</v>
      </c>
      <c r="AD95" s="1" t="s">
        <v>489</v>
      </c>
      <c r="AE95" s="1" t="s">
        <v>110</v>
      </c>
      <c r="AF95" s="1" t="s">
        <v>490</v>
      </c>
      <c r="AG95" s="1">
        <v>83</v>
      </c>
      <c r="AH95" s="1"/>
      <c r="AI95" s="1">
        <v>100</v>
      </c>
      <c r="AJ95" s="34">
        <v>2E-113</v>
      </c>
      <c r="AK95" s="1" t="s">
        <v>491</v>
      </c>
      <c r="AL95" s="1" t="s">
        <v>117</v>
      </c>
      <c r="AM95" s="1" t="s">
        <v>492</v>
      </c>
      <c r="AN95" s="1" t="s">
        <v>493</v>
      </c>
      <c r="AO95" s="1">
        <v>84.62</v>
      </c>
      <c r="AP95" s="1">
        <v>99.78</v>
      </c>
      <c r="AQ95" s="1" t="s">
        <v>489</v>
      </c>
      <c r="AR95" s="1" t="s">
        <v>494</v>
      </c>
      <c r="AS95" s="1"/>
      <c r="AT95" s="1"/>
      <c r="AU95" s="1"/>
      <c r="AV95" s="1"/>
      <c r="AW95" s="1"/>
      <c r="AX95" s="1"/>
      <c r="AY95" s="1"/>
      <c r="AZ95" s="1"/>
    </row>
    <row r="96" spans="1:52" ht="13">
      <c r="A96" s="28">
        <v>80</v>
      </c>
      <c r="B96" s="35">
        <v>81</v>
      </c>
      <c r="C96" s="21" t="s">
        <v>235</v>
      </c>
      <c r="D96" s="21" t="s">
        <v>128</v>
      </c>
      <c r="E96" s="1"/>
      <c r="F96" s="28">
        <v>47896</v>
      </c>
      <c r="G96" s="28">
        <v>48042</v>
      </c>
      <c r="H96" s="1"/>
      <c r="I96" s="1"/>
      <c r="J96" s="62" t="s">
        <v>312</v>
      </c>
      <c r="K96" s="1" t="s">
        <v>106</v>
      </c>
      <c r="L96" s="1" t="s">
        <v>106</v>
      </c>
      <c r="M96" s="1" t="s">
        <v>122</v>
      </c>
      <c r="N96" s="1" t="s">
        <v>123</v>
      </c>
      <c r="O96" s="1" t="s">
        <v>495</v>
      </c>
      <c r="P96" s="1">
        <v>85</v>
      </c>
      <c r="Q96" s="1" t="s">
        <v>110</v>
      </c>
      <c r="R96" s="1">
        <v>1</v>
      </c>
      <c r="S96" s="1">
        <v>1</v>
      </c>
      <c r="T96" s="1">
        <v>85.7</v>
      </c>
      <c r="U96" s="34">
        <v>4.9999999999999996E-25</v>
      </c>
      <c r="V96" s="1" t="s">
        <v>150</v>
      </c>
      <c r="W96" s="1">
        <v>20</v>
      </c>
      <c r="X96" s="1" t="s">
        <v>129</v>
      </c>
      <c r="Y96" s="1">
        <v>3.1749999999999998</v>
      </c>
      <c r="Z96" s="1">
        <v>-2.1749999999999998</v>
      </c>
      <c r="AA96" s="1" t="s">
        <v>496</v>
      </c>
      <c r="AB96" s="1" t="s">
        <v>497</v>
      </c>
      <c r="AC96" s="1" t="s">
        <v>442</v>
      </c>
      <c r="AD96" s="1" t="s">
        <v>144</v>
      </c>
      <c r="AE96" s="1"/>
      <c r="AF96" s="1"/>
      <c r="AG96" s="1"/>
      <c r="AH96" s="1"/>
      <c r="AI96" s="1"/>
      <c r="AJ96" s="1"/>
      <c r="AK96" s="1" t="s">
        <v>144</v>
      </c>
      <c r="AL96" s="1"/>
      <c r="AM96" s="1"/>
      <c r="AN96" s="1"/>
      <c r="AO96" s="1"/>
      <c r="AP96" s="1"/>
      <c r="AQ96" s="1" t="s">
        <v>144</v>
      </c>
      <c r="AR96" s="1"/>
      <c r="AS96" s="1" t="s">
        <v>129</v>
      </c>
      <c r="AT96" s="1">
        <v>0</v>
      </c>
      <c r="AU96" s="1">
        <v>0</v>
      </c>
      <c r="AV96" s="1"/>
      <c r="AW96" s="1"/>
      <c r="AX96" s="1"/>
      <c r="AY96" s="1"/>
      <c r="AZ96" s="1"/>
    </row>
    <row r="97" spans="1:52" ht="13">
      <c r="A97" s="37">
        <v>81</v>
      </c>
      <c r="B97" s="21">
        <v>82</v>
      </c>
      <c r="C97" s="35" t="s">
        <v>239</v>
      </c>
      <c r="D97" s="35" t="s">
        <v>174</v>
      </c>
      <c r="E97" s="38"/>
      <c r="F97" s="37">
        <v>48063</v>
      </c>
      <c r="G97" s="37">
        <v>48416</v>
      </c>
      <c r="H97" s="1"/>
      <c r="I97" s="1"/>
      <c r="J97" s="62" t="s">
        <v>312</v>
      </c>
      <c r="K97" s="38" t="s">
        <v>106</v>
      </c>
      <c r="L97" s="38" t="s">
        <v>106</v>
      </c>
      <c r="M97" s="1" t="s">
        <v>122</v>
      </c>
      <c r="N97" s="1" t="s">
        <v>123</v>
      </c>
      <c r="O97" s="1" t="s">
        <v>134</v>
      </c>
      <c r="P97" s="1">
        <v>82</v>
      </c>
      <c r="Q97" s="1" t="s">
        <v>110</v>
      </c>
      <c r="R97" s="1">
        <v>1</v>
      </c>
      <c r="S97" s="1">
        <v>1</v>
      </c>
      <c r="T97" s="1">
        <v>100</v>
      </c>
      <c r="U97" s="34">
        <v>0</v>
      </c>
      <c r="V97" s="1" t="s">
        <v>205</v>
      </c>
      <c r="W97" s="1">
        <v>3</v>
      </c>
      <c r="X97" s="1" t="s">
        <v>106</v>
      </c>
      <c r="Y97" s="1">
        <v>2.5129999999999999</v>
      </c>
      <c r="Z97" s="1">
        <v>-4.1609999999999996</v>
      </c>
      <c r="AA97" s="1" t="s">
        <v>498</v>
      </c>
      <c r="AB97" s="38"/>
      <c r="AC97" s="32" t="s">
        <v>85</v>
      </c>
      <c r="AD97" s="38" t="s">
        <v>144</v>
      </c>
      <c r="AE97" s="38"/>
      <c r="AF97" s="38"/>
      <c r="AG97" s="38"/>
      <c r="AH97" s="38"/>
      <c r="AI97" s="38"/>
      <c r="AJ97" s="42"/>
      <c r="AK97" s="38" t="s">
        <v>144</v>
      </c>
      <c r="AL97" s="38"/>
      <c r="AM97" s="38"/>
      <c r="AN97" s="38"/>
      <c r="AO97" s="38"/>
      <c r="AP97" s="38"/>
      <c r="AQ97" s="38" t="s">
        <v>247</v>
      </c>
      <c r="AR97" s="38"/>
      <c r="AS97" s="38" t="s">
        <v>295</v>
      </c>
      <c r="AT97" s="38">
        <v>0</v>
      </c>
      <c r="AU97" s="38">
        <v>0</v>
      </c>
      <c r="AV97" s="38"/>
      <c r="AW97" s="38"/>
      <c r="AX97" s="38"/>
      <c r="AY97" s="38"/>
      <c r="AZ97" s="38"/>
    </row>
    <row r="98" spans="1:52" ht="13">
      <c r="A98" s="28">
        <v>82</v>
      </c>
      <c r="B98" s="21">
        <v>83</v>
      </c>
      <c r="C98" s="21" t="s">
        <v>235</v>
      </c>
      <c r="D98" s="21" t="s">
        <v>140</v>
      </c>
      <c r="E98" s="1"/>
      <c r="F98" s="28">
        <v>48413</v>
      </c>
      <c r="G98" s="28">
        <v>48589</v>
      </c>
      <c r="H98" s="28"/>
      <c r="I98" s="28"/>
      <c r="J98" s="62" t="s">
        <v>312</v>
      </c>
      <c r="K98" s="1" t="s">
        <v>106</v>
      </c>
      <c r="L98" s="1" t="s">
        <v>106</v>
      </c>
      <c r="M98" s="1" t="s">
        <v>122</v>
      </c>
      <c r="N98" s="1" t="s">
        <v>123</v>
      </c>
      <c r="O98" s="1" t="s">
        <v>162</v>
      </c>
      <c r="P98" s="1">
        <v>82</v>
      </c>
      <c r="Q98" s="1" t="s">
        <v>110</v>
      </c>
      <c r="R98" s="1">
        <v>1</v>
      </c>
      <c r="S98" s="1">
        <v>1</v>
      </c>
      <c r="T98" s="1">
        <v>100</v>
      </c>
      <c r="U98" s="34">
        <v>3.9999999999999997E-34</v>
      </c>
      <c r="V98" s="1" t="s">
        <v>150</v>
      </c>
      <c r="W98" s="1">
        <v>1</v>
      </c>
      <c r="X98" s="1" t="s">
        <v>106</v>
      </c>
      <c r="Y98" s="1">
        <v>2.8650000000000002</v>
      </c>
      <c r="Z98" s="1">
        <v>-2.8279999999999998</v>
      </c>
      <c r="AA98" s="1" t="s">
        <v>499</v>
      </c>
      <c r="AB98" s="1"/>
      <c r="AC98" s="1" t="s">
        <v>442</v>
      </c>
      <c r="AD98" s="1" t="s">
        <v>144</v>
      </c>
      <c r="AE98" s="1"/>
      <c r="AF98" s="1"/>
      <c r="AG98" s="1"/>
      <c r="AH98" s="1"/>
      <c r="AI98" s="1"/>
      <c r="AJ98" s="1"/>
      <c r="AK98" s="1" t="s">
        <v>500</v>
      </c>
      <c r="AL98" s="1"/>
      <c r="AM98" s="1"/>
      <c r="AN98" s="1"/>
      <c r="AO98" s="1"/>
      <c r="AP98" s="1"/>
      <c r="AQ98" s="1" t="s">
        <v>144</v>
      </c>
      <c r="AR98" s="1"/>
      <c r="AS98" s="1"/>
      <c r="AT98" s="1">
        <v>0</v>
      </c>
      <c r="AU98" s="1">
        <v>0</v>
      </c>
      <c r="AV98" s="1" t="s">
        <v>501</v>
      </c>
      <c r="AW98" s="1"/>
      <c r="AX98" s="1"/>
      <c r="AY98" s="1"/>
      <c r="AZ98" s="1"/>
    </row>
    <row r="99" spans="1:52" ht="13">
      <c r="A99" s="28">
        <v>83</v>
      </c>
      <c r="B99" s="21">
        <v>84</v>
      </c>
      <c r="C99" s="21" t="s">
        <v>128</v>
      </c>
      <c r="D99" s="21" t="s">
        <v>214</v>
      </c>
      <c r="E99" s="1"/>
      <c r="F99" s="28">
        <v>48591</v>
      </c>
      <c r="G99" s="28">
        <v>48803</v>
      </c>
      <c r="H99" s="1"/>
      <c r="I99" s="1"/>
      <c r="J99" s="62" t="s">
        <v>312</v>
      </c>
      <c r="K99" s="1" t="s">
        <v>502</v>
      </c>
      <c r="L99" s="27" t="s">
        <v>502</v>
      </c>
      <c r="M99" s="1" t="s">
        <v>301</v>
      </c>
      <c r="N99" s="1" t="s">
        <v>123</v>
      </c>
      <c r="O99" s="1" t="s">
        <v>162</v>
      </c>
      <c r="P99" s="1">
        <v>83</v>
      </c>
      <c r="Q99" s="1" t="s">
        <v>110</v>
      </c>
      <c r="R99" s="1">
        <v>1</v>
      </c>
      <c r="S99" s="1">
        <v>1</v>
      </c>
      <c r="T99" s="84">
        <v>1</v>
      </c>
      <c r="U99" s="34">
        <v>2.2E-32</v>
      </c>
      <c r="V99" s="1" t="s">
        <v>111</v>
      </c>
      <c r="W99" s="1">
        <v>92</v>
      </c>
      <c r="X99" s="1" t="s">
        <v>106</v>
      </c>
      <c r="Y99" s="1">
        <v>2.5129999999999999</v>
      </c>
      <c r="Z99" s="1">
        <v>-3.589</v>
      </c>
      <c r="AA99" s="1" t="s">
        <v>503</v>
      </c>
      <c r="AB99" s="1"/>
      <c r="AC99" s="1" t="s">
        <v>442</v>
      </c>
      <c r="AD99" s="1" t="s">
        <v>144</v>
      </c>
      <c r="AE99" s="1"/>
      <c r="AF99" s="1"/>
      <c r="AG99" s="1"/>
      <c r="AH99" s="54"/>
      <c r="AI99" s="56"/>
      <c r="AJ99" s="34"/>
      <c r="AK99" s="1" t="s">
        <v>504</v>
      </c>
      <c r="AL99" s="1"/>
      <c r="AM99" s="1"/>
      <c r="AN99" s="1"/>
      <c r="AO99" s="84"/>
      <c r="AP99" s="84"/>
      <c r="AQ99" s="1" t="s">
        <v>337</v>
      </c>
      <c r="AR99" s="1"/>
      <c r="AS99" s="1" t="s">
        <v>295</v>
      </c>
      <c r="AT99" s="1">
        <v>0</v>
      </c>
      <c r="AU99" s="1">
        <v>0</v>
      </c>
      <c r="AV99" s="1" t="s">
        <v>505</v>
      </c>
      <c r="AW99" s="1"/>
      <c r="AX99" s="1"/>
      <c r="AY99" s="1"/>
      <c r="AZ99" s="1"/>
    </row>
    <row r="100" spans="1:52" ht="13">
      <c r="A100" s="28">
        <v>84</v>
      </c>
      <c r="B100" s="35">
        <v>85</v>
      </c>
      <c r="C100" s="21" t="s">
        <v>235</v>
      </c>
      <c r="D100" s="21" t="s">
        <v>161</v>
      </c>
      <c r="E100" s="1"/>
      <c r="F100" s="28">
        <v>48895</v>
      </c>
      <c r="G100" s="28">
        <v>49101</v>
      </c>
      <c r="H100" s="28"/>
      <c r="I100" s="28"/>
      <c r="J100" s="62" t="s">
        <v>312</v>
      </c>
      <c r="K100" s="1" t="s">
        <v>106</v>
      </c>
      <c r="L100" s="1" t="s">
        <v>106</v>
      </c>
      <c r="M100" s="1" t="s">
        <v>122</v>
      </c>
      <c r="N100" s="1" t="s">
        <v>108</v>
      </c>
      <c r="O100" s="1" t="s">
        <v>162</v>
      </c>
      <c r="P100" s="1">
        <v>84</v>
      </c>
      <c r="Q100" s="1" t="s">
        <v>110</v>
      </c>
      <c r="R100" s="1">
        <v>1</v>
      </c>
      <c r="S100" s="1">
        <v>1</v>
      </c>
      <c r="T100" s="84">
        <v>1</v>
      </c>
      <c r="U100" s="34">
        <v>1.3E-39</v>
      </c>
      <c r="V100" s="1" t="s">
        <v>150</v>
      </c>
      <c r="W100" s="1">
        <v>22</v>
      </c>
      <c r="X100" s="1" t="s">
        <v>129</v>
      </c>
      <c r="Y100" s="1">
        <v>2.6190000000000002</v>
      </c>
      <c r="Z100" s="1">
        <v>-3.8119999999999998</v>
      </c>
      <c r="AA100" s="1" t="s">
        <v>506</v>
      </c>
      <c r="AB100" s="1"/>
      <c r="AC100" s="1" t="s">
        <v>442</v>
      </c>
      <c r="AD100" s="1" t="s">
        <v>144</v>
      </c>
      <c r="AE100" s="1"/>
      <c r="AF100" s="1"/>
      <c r="AG100" s="1"/>
      <c r="AH100" s="1"/>
      <c r="AI100" s="1"/>
      <c r="AJ100" s="1"/>
      <c r="AK100" s="1" t="s">
        <v>144</v>
      </c>
      <c r="AL100" s="1"/>
      <c r="AM100" s="1"/>
      <c r="AN100" s="1"/>
      <c r="AO100" s="84"/>
      <c r="AP100" s="1"/>
      <c r="AQ100" s="1" t="s">
        <v>144</v>
      </c>
      <c r="AR100" s="1"/>
      <c r="AS100" s="1"/>
      <c r="AT100" s="1">
        <v>0</v>
      </c>
      <c r="AU100" s="1">
        <v>0</v>
      </c>
      <c r="AV100" s="1"/>
      <c r="AW100" s="1"/>
      <c r="AX100" s="1"/>
      <c r="AY100" s="1"/>
      <c r="AZ100" s="1"/>
    </row>
    <row r="101" spans="1:52" ht="13">
      <c r="A101" s="37">
        <v>85</v>
      </c>
      <c r="B101" s="35">
        <v>86</v>
      </c>
      <c r="C101" s="35" t="s">
        <v>128</v>
      </c>
      <c r="D101" s="35" t="s">
        <v>224</v>
      </c>
      <c r="E101" s="38"/>
      <c r="F101" s="37">
        <v>49124</v>
      </c>
      <c r="G101" s="37">
        <v>50008</v>
      </c>
      <c r="H101" s="1"/>
      <c r="I101" s="1"/>
      <c r="J101" s="62" t="s">
        <v>312</v>
      </c>
      <c r="K101" s="38" t="s">
        <v>229</v>
      </c>
      <c r="L101" s="38" t="s">
        <v>229</v>
      </c>
      <c r="M101" s="1" t="s">
        <v>301</v>
      </c>
      <c r="N101" s="1" t="s">
        <v>123</v>
      </c>
      <c r="O101" s="1" t="s">
        <v>162</v>
      </c>
      <c r="P101" s="1">
        <v>85</v>
      </c>
      <c r="Q101" s="1" t="s">
        <v>110</v>
      </c>
      <c r="R101" s="1">
        <v>1</v>
      </c>
      <c r="S101" s="1">
        <v>1</v>
      </c>
      <c r="T101" s="4">
        <v>100</v>
      </c>
      <c r="U101" s="34">
        <v>0</v>
      </c>
      <c r="V101" s="1" t="s">
        <v>111</v>
      </c>
      <c r="W101" s="1">
        <v>29</v>
      </c>
      <c r="X101" s="1" t="s">
        <v>106</v>
      </c>
      <c r="Y101" s="1">
        <v>1.9970000000000001</v>
      </c>
      <c r="Z101" s="1">
        <v>-5.1239999999999997</v>
      </c>
      <c r="AA101" s="1" t="s">
        <v>507</v>
      </c>
      <c r="AB101" s="38"/>
      <c r="AC101" s="38" t="s">
        <v>508</v>
      </c>
      <c r="AD101" s="38" t="s">
        <v>144</v>
      </c>
      <c r="AE101" s="38"/>
      <c r="AF101" s="38"/>
      <c r="AG101" s="38"/>
      <c r="AH101" s="89"/>
      <c r="AI101" s="90"/>
      <c r="AJ101" s="38"/>
      <c r="AK101" s="38" t="s">
        <v>144</v>
      </c>
      <c r="AL101" s="38"/>
      <c r="AM101" s="38"/>
      <c r="AN101" s="44"/>
      <c r="AO101" s="91"/>
      <c r="AP101" s="90"/>
      <c r="AQ101" s="38" t="s">
        <v>337</v>
      </c>
      <c r="AR101" s="38"/>
      <c r="AS101" s="38" t="s">
        <v>295</v>
      </c>
      <c r="AT101" s="38">
        <v>0</v>
      </c>
      <c r="AU101" s="38">
        <v>0</v>
      </c>
      <c r="AV101" s="92" t="s">
        <v>509</v>
      </c>
      <c r="AW101" s="38"/>
      <c r="AX101" s="38"/>
      <c r="AY101" s="38"/>
      <c r="AZ101" s="38"/>
    </row>
    <row r="102" spans="1:52" ht="14">
      <c r="A102" s="37">
        <v>86</v>
      </c>
      <c r="B102" s="105">
        <v>87</v>
      </c>
      <c r="C102" s="35" t="s">
        <v>128</v>
      </c>
      <c r="D102" s="35" t="s">
        <v>235</v>
      </c>
      <c r="E102" s="38"/>
      <c r="F102" s="37">
        <v>50037</v>
      </c>
      <c r="G102" s="37">
        <v>50156</v>
      </c>
      <c r="H102" s="1"/>
      <c r="I102" s="1"/>
      <c r="J102" s="62" t="s">
        <v>312</v>
      </c>
      <c r="K102" s="38" t="s">
        <v>229</v>
      </c>
      <c r="L102" s="38" t="s">
        <v>229</v>
      </c>
      <c r="M102" s="41" t="s">
        <v>510</v>
      </c>
      <c r="N102" s="1" t="s">
        <v>123</v>
      </c>
      <c r="O102" s="1" t="s">
        <v>511</v>
      </c>
      <c r="P102" s="1">
        <v>89</v>
      </c>
      <c r="Q102" s="1" t="s">
        <v>110</v>
      </c>
      <c r="R102" s="1">
        <v>1</v>
      </c>
      <c r="S102" s="1">
        <v>1</v>
      </c>
      <c r="T102" s="84">
        <v>1</v>
      </c>
      <c r="U102" s="34">
        <v>4.0999999999999999E-19</v>
      </c>
      <c r="V102" s="1" t="s">
        <v>111</v>
      </c>
      <c r="W102" s="49"/>
      <c r="X102" s="1" t="s">
        <v>106</v>
      </c>
      <c r="Y102" s="1">
        <v>3.1859999999999999</v>
      </c>
      <c r="Z102" s="1">
        <v>-2.17</v>
      </c>
      <c r="AA102" s="1" t="s">
        <v>512</v>
      </c>
      <c r="AB102" s="38"/>
      <c r="AC102" s="93" t="s">
        <v>442</v>
      </c>
      <c r="AD102" s="93" t="s">
        <v>144</v>
      </c>
      <c r="AE102" s="94"/>
      <c r="AF102" s="93"/>
      <c r="AG102" s="93"/>
      <c r="AH102" s="95"/>
      <c r="AI102" s="96"/>
      <c r="AJ102" s="97"/>
      <c r="AK102" s="38" t="s">
        <v>513</v>
      </c>
      <c r="AL102" s="38"/>
      <c r="AM102" s="38"/>
      <c r="AN102" s="38"/>
      <c r="AO102" s="91"/>
      <c r="AP102" s="91"/>
      <c r="AQ102" s="38" t="s">
        <v>144</v>
      </c>
      <c r="AR102" s="38"/>
      <c r="AS102" s="38" t="s">
        <v>295</v>
      </c>
      <c r="AT102" s="38">
        <v>0</v>
      </c>
      <c r="AU102" s="38">
        <v>0</v>
      </c>
      <c r="AV102" s="98" t="s">
        <v>514</v>
      </c>
      <c r="AW102" s="38"/>
      <c r="AX102" s="38"/>
      <c r="AY102" s="38"/>
      <c r="AZ102" s="38"/>
    </row>
    <row r="103" spans="1:52" ht="13">
      <c r="A103" s="67">
        <v>87</v>
      </c>
      <c r="B103" s="68" t="s">
        <v>322</v>
      </c>
      <c r="D103" s="68"/>
      <c r="E103" s="99"/>
      <c r="F103" s="67">
        <v>50868</v>
      </c>
      <c r="G103" s="67">
        <v>51038</v>
      </c>
      <c r="H103" s="70"/>
      <c r="I103" s="70"/>
      <c r="J103" s="70" t="s">
        <v>312</v>
      </c>
      <c r="K103" s="70" t="s">
        <v>295</v>
      </c>
      <c r="L103" s="70" t="s">
        <v>295</v>
      </c>
      <c r="M103" s="70" t="s">
        <v>515</v>
      </c>
      <c r="N103" s="70" t="s">
        <v>123</v>
      </c>
      <c r="O103" s="70" t="s">
        <v>516</v>
      </c>
      <c r="P103" s="70">
        <v>92</v>
      </c>
      <c r="Q103" s="70" t="s">
        <v>110</v>
      </c>
      <c r="R103" s="70">
        <v>1</v>
      </c>
      <c r="S103" s="70">
        <v>1</v>
      </c>
      <c r="T103" s="100">
        <v>1</v>
      </c>
      <c r="U103" s="71">
        <v>1.3999999999999999E-31</v>
      </c>
      <c r="V103" s="70" t="s">
        <v>111</v>
      </c>
      <c r="W103" s="70">
        <v>334</v>
      </c>
      <c r="X103" s="70" t="s">
        <v>106</v>
      </c>
      <c r="Y103" s="70">
        <v>1.9630000000000001</v>
      </c>
      <c r="Z103" s="70">
        <v>-4.7489999999999997</v>
      </c>
      <c r="AA103" s="70" t="s">
        <v>517</v>
      </c>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1:52" ht="13">
      <c r="A104" s="1"/>
      <c r="B104" s="21"/>
      <c r="C104" s="21"/>
      <c r="D104" s="2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
      <c r="A105" s="1"/>
      <c r="B105" s="21"/>
      <c r="C105" s="21"/>
      <c r="D105" s="2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K105" s="1"/>
      <c r="AL105" s="1"/>
      <c r="AM105" s="1"/>
      <c r="AN105" s="1"/>
      <c r="AO105" s="1"/>
      <c r="AP105" s="1"/>
      <c r="AQ105" s="1"/>
      <c r="AR105" s="1"/>
      <c r="AS105" s="1"/>
      <c r="AT105" s="1"/>
      <c r="AU105" s="1"/>
      <c r="AV105" s="1"/>
      <c r="AW105" s="1"/>
      <c r="AX105" s="1"/>
      <c r="AY105" s="1"/>
      <c r="AZ105" s="1"/>
    </row>
    <row r="106" spans="1:52" ht="13">
      <c r="A106" s="38" t="s">
        <v>518</v>
      </c>
      <c r="B106" s="21"/>
      <c r="C106" s="21"/>
      <c r="D106" s="2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
      <c r="A107" s="1" t="s">
        <v>519</v>
      </c>
      <c r="B107" s="21"/>
      <c r="C107" s="21"/>
      <c r="D107" s="2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K107" s="1"/>
      <c r="AL107" s="1"/>
      <c r="AM107" s="1"/>
      <c r="AN107" s="1"/>
      <c r="AO107" s="1"/>
      <c r="AP107" s="1"/>
      <c r="AQ107" s="1"/>
      <c r="AR107" s="1"/>
      <c r="AS107" s="1"/>
      <c r="AT107" s="1"/>
      <c r="AU107" s="1"/>
      <c r="AV107" s="1"/>
      <c r="AW107" s="1"/>
      <c r="AX107" s="1"/>
      <c r="AY107" s="1"/>
      <c r="AZ107" s="1"/>
    </row>
    <row r="108" spans="1:52" ht="13">
      <c r="A108" s="1"/>
      <c r="B108" s="21"/>
      <c r="C108" s="21"/>
      <c r="D108" s="2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K108" s="1"/>
      <c r="AL108" s="1"/>
      <c r="AM108" s="1"/>
      <c r="AN108" s="1"/>
      <c r="AO108" s="1"/>
      <c r="AP108" s="1"/>
      <c r="AQ108" s="1"/>
      <c r="AR108" s="1"/>
      <c r="AS108" s="1"/>
      <c r="AT108" s="1"/>
      <c r="AU108" s="1"/>
      <c r="AV108" s="1"/>
      <c r="AW108" s="1"/>
      <c r="AX108" s="1"/>
      <c r="AY108" s="1"/>
      <c r="AZ108" s="1"/>
    </row>
    <row r="109" spans="1:52" ht="13">
      <c r="A109" s="1" t="s">
        <v>128</v>
      </c>
      <c r="B109" s="21"/>
      <c r="C109" s="21">
        <f t="shared" ref="C109:D109" si="0">COUNTIF(C$14:C$103,"EW")</f>
        <v>6</v>
      </c>
      <c r="D109" s="21">
        <f t="shared" si="0"/>
        <v>6</v>
      </c>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K109" s="1"/>
      <c r="AL109" s="1"/>
      <c r="AM109" s="1"/>
      <c r="AN109" s="1"/>
      <c r="AO109" s="1"/>
      <c r="AP109" s="1"/>
      <c r="AQ109" s="1"/>
      <c r="AR109" s="1"/>
      <c r="AS109" s="1"/>
      <c r="AT109" s="1"/>
      <c r="AU109" s="1"/>
      <c r="AV109" s="1"/>
      <c r="AW109" s="1"/>
      <c r="AX109" s="1"/>
      <c r="AY109" s="1"/>
      <c r="AZ109" s="1"/>
    </row>
    <row r="110" spans="1:52" ht="13">
      <c r="A110" s="1" t="s">
        <v>165</v>
      </c>
      <c r="B110" s="21"/>
      <c r="C110" s="21">
        <f t="shared" ref="C110:D110" si="1">COUNTIF(C$14:C$103,"CC")</f>
        <v>6</v>
      </c>
      <c r="D110" s="21">
        <f t="shared" si="1"/>
        <v>6</v>
      </c>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
      <c r="A111" s="1" t="s">
        <v>153</v>
      </c>
      <c r="B111" s="21"/>
      <c r="C111" s="21">
        <f t="shared" ref="C111:D111" si="2">COUNTIF(C$14:C$103,"OA")</f>
        <v>6</v>
      </c>
      <c r="D111" s="21">
        <f t="shared" si="2"/>
        <v>6</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
      <c r="A112" s="1" t="s">
        <v>127</v>
      </c>
      <c r="B112" s="21"/>
      <c r="C112" s="21">
        <f t="shared" ref="C112:D112" si="3">COUNTIF(C$14:C$103,"NO")</f>
        <v>6</v>
      </c>
      <c r="D112" s="21">
        <f t="shared" si="3"/>
        <v>6</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
      <c r="A113" s="1" t="s">
        <v>267</v>
      </c>
      <c r="B113" s="21"/>
      <c r="C113" s="21">
        <f t="shared" ref="C113:D113" si="4">COUNTIF(C$14:C$103,"OH")</f>
        <v>6</v>
      </c>
      <c r="D113" s="21">
        <f t="shared" si="4"/>
        <v>6</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
      <c r="A114" s="1" t="s">
        <v>520</v>
      </c>
      <c r="B114" s="21"/>
      <c r="C114" s="21">
        <f t="shared" ref="C114:D114" si="5">COUNTIF(C$14:C$103,"KS")</f>
        <v>6</v>
      </c>
      <c r="D114" s="21">
        <f t="shared" si="5"/>
        <v>6</v>
      </c>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
      <c r="A115" s="1" t="s">
        <v>148</v>
      </c>
      <c r="B115" s="21"/>
      <c r="C115" s="21">
        <f t="shared" ref="C115:D115" si="6">COUNTIF(C$14:C$103,"MK")</f>
        <v>6</v>
      </c>
      <c r="D115" s="21">
        <f t="shared" si="6"/>
        <v>6</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
      <c r="A116" s="1" t="s">
        <v>174</v>
      </c>
      <c r="B116" s="21"/>
      <c r="C116" s="21">
        <f t="shared" ref="C116:D116" si="7">COUNTIF(C$14:C$103,"LY")</f>
        <v>6</v>
      </c>
      <c r="D116" s="21">
        <f t="shared" si="7"/>
        <v>6</v>
      </c>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
      <c r="A117" s="1" t="s">
        <v>161</v>
      </c>
      <c r="B117" s="21"/>
      <c r="C117" s="21">
        <f t="shared" ref="C117:D117" si="8">COUNTIF(C$14:C$103,"DA")</f>
        <v>6</v>
      </c>
      <c r="D117" s="21">
        <f t="shared" si="8"/>
        <v>6</v>
      </c>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
      <c r="A118" s="1" t="s">
        <v>140</v>
      </c>
      <c r="B118" s="21"/>
      <c r="C118" s="21">
        <f t="shared" ref="C118:D118" si="9">COUNTIF(C$14:C$103,"SA")</f>
        <v>6</v>
      </c>
      <c r="D118" s="21">
        <f t="shared" si="9"/>
        <v>6</v>
      </c>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
      <c r="A119" s="1" t="s">
        <v>239</v>
      </c>
      <c r="B119" s="21"/>
      <c r="C119" s="21">
        <f t="shared" ref="C119:D119" si="10">COUNTIF(C$14:C$103,"NL")</f>
        <v>6</v>
      </c>
      <c r="D119" s="21">
        <f t="shared" si="10"/>
        <v>6</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
      <c r="A120" s="1" t="s">
        <v>235</v>
      </c>
      <c r="B120" s="21"/>
      <c r="C120" s="21">
        <f t="shared" ref="C120:D120" si="11">COUNTIF(C$14:C$103,"TL")</f>
        <v>6</v>
      </c>
      <c r="D120" s="21">
        <f t="shared" si="11"/>
        <v>6</v>
      </c>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
      <c r="A121" s="1" t="s">
        <v>224</v>
      </c>
      <c r="B121" s="21"/>
      <c r="C121" s="21">
        <f t="shared" ref="C121:D121" si="12">COUNTIF(C$14:C$103,"PK")</f>
        <v>6</v>
      </c>
      <c r="D121" s="21">
        <f t="shared" si="12"/>
        <v>6</v>
      </c>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
      <c r="A122" s="1" t="s">
        <v>214</v>
      </c>
      <c r="B122" s="21"/>
      <c r="C122" s="21">
        <f t="shared" ref="C122:D122" si="13">COUNTIF(C$14:C$103,"CB")</f>
        <v>6</v>
      </c>
      <c r="D122" s="21">
        <f t="shared" si="13"/>
        <v>6</v>
      </c>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
      <c r="A123" s="1" t="s">
        <v>103</v>
      </c>
      <c r="B123" s="21"/>
      <c r="C123" s="21">
        <f t="shared" ref="C123:D123" si="14">COUNTIF(C$14:C$103,"JS")</f>
        <v>3</v>
      </c>
      <c r="D123" s="21">
        <f t="shared" si="14"/>
        <v>3</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
      <c r="A124" s="1" t="s">
        <v>521</v>
      </c>
      <c r="B124" s="21"/>
      <c r="C124" s="21">
        <f t="shared" ref="C124:D124" si="15">SUM(C109:C122)</f>
        <v>84</v>
      </c>
      <c r="D124" s="21">
        <f t="shared" si="15"/>
        <v>84</v>
      </c>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
      <c r="A125" s="1" t="s">
        <v>522</v>
      </c>
      <c r="B125" s="21"/>
      <c r="C125" s="21">
        <f t="shared" ref="C125:D125" si="16">COUNTBLANK(C$14:C$103)</f>
        <v>3</v>
      </c>
      <c r="D125" s="21">
        <f t="shared" si="16"/>
        <v>3</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
      <c r="A126" s="1"/>
      <c r="B126" s="21"/>
      <c r="C126" s="21"/>
      <c r="D126" s="2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
      <c r="A127" s="1"/>
      <c r="B127" s="21"/>
      <c r="C127" s="21"/>
      <c r="D127" s="2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
      <c r="A128" s="1"/>
      <c r="B128" s="21"/>
      <c r="C128" s="21"/>
      <c r="D128" s="2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
      <c r="A129" s="1"/>
      <c r="B129" s="21"/>
      <c r="C129" s="21"/>
      <c r="D129" s="2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
      <c r="A130" s="1"/>
      <c r="B130" s="21"/>
      <c r="C130" s="21"/>
      <c r="D130" s="2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
      <c r="A131" s="1"/>
      <c r="B131" s="21"/>
      <c r="C131" s="21"/>
      <c r="D131" s="2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
      <c r="A132" s="1"/>
      <c r="B132" s="21"/>
      <c r="C132" s="21"/>
      <c r="D132" s="2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
      <c r="A133" s="1"/>
      <c r="B133" s="21"/>
      <c r="C133" s="21"/>
      <c r="D133" s="2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
      <c r="A134" s="1"/>
      <c r="B134" s="21"/>
      <c r="C134" s="21"/>
      <c r="D134" s="2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
      <c r="A135" s="1"/>
      <c r="B135" s="21"/>
      <c r="C135" s="21"/>
      <c r="D135" s="2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
      <c r="A136" s="1"/>
      <c r="B136" s="21"/>
      <c r="C136" s="21"/>
      <c r="D136" s="2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
      <c r="A137" s="1"/>
      <c r="B137" s="21"/>
      <c r="C137" s="21"/>
      <c r="D137" s="2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
      <c r="A138" s="1"/>
      <c r="B138" s="21"/>
      <c r="C138" s="21"/>
      <c r="D138" s="2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
      <c r="A139" s="1"/>
      <c r="B139" s="21"/>
      <c r="C139" s="21"/>
      <c r="D139" s="2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
      <c r="A140" s="1"/>
      <c r="B140" s="21"/>
      <c r="C140" s="21"/>
      <c r="D140" s="2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
      <c r="A141" s="1"/>
      <c r="B141" s="21"/>
      <c r="C141" s="21"/>
      <c r="D141" s="2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
      <c r="A142" s="1"/>
      <c r="B142" s="21"/>
      <c r="C142" s="21"/>
      <c r="D142" s="2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
      <c r="A143" s="1"/>
      <c r="B143" s="21"/>
      <c r="C143" s="21"/>
      <c r="D143" s="2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
      <c r="A144" s="1"/>
      <c r="B144" s="21"/>
      <c r="C144" s="21"/>
      <c r="D144" s="2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
      <c r="A145" s="1"/>
      <c r="B145" s="21"/>
      <c r="C145" s="21"/>
      <c r="D145" s="2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
      <c r="A146" s="1"/>
      <c r="B146" s="21"/>
      <c r="C146" s="21"/>
      <c r="D146" s="2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
      <c r="A147" s="1"/>
      <c r="B147" s="21"/>
      <c r="C147" s="21"/>
      <c r="D147" s="2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
      <c r="A148" s="1"/>
      <c r="B148" s="21"/>
      <c r="C148" s="21"/>
      <c r="D148" s="2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
      <c r="A149" s="1"/>
      <c r="B149" s="21"/>
      <c r="C149" s="21"/>
      <c r="D149" s="2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
      <c r="A150" s="1"/>
      <c r="B150" s="21"/>
      <c r="C150" s="21"/>
      <c r="D150" s="2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
      <c r="A151" s="1"/>
      <c r="B151" s="21"/>
      <c r="C151" s="21"/>
      <c r="D151" s="2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
      <c r="A152" s="1"/>
      <c r="B152" s="21"/>
      <c r="C152" s="21"/>
      <c r="D152" s="2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
      <c r="A153" s="1"/>
      <c r="B153" s="21"/>
      <c r="C153" s="21"/>
      <c r="D153" s="2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
      <c r="A154" s="1"/>
      <c r="B154" s="21"/>
      <c r="C154" s="21"/>
      <c r="D154" s="2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
      <c r="A155" s="1"/>
      <c r="B155" s="21"/>
      <c r="C155" s="21"/>
      <c r="D155" s="2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
      <c r="A156" s="1"/>
      <c r="B156" s="21"/>
      <c r="C156" s="21"/>
      <c r="D156" s="2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
      <c r="A157" s="1"/>
      <c r="B157" s="21"/>
      <c r="C157" s="21"/>
      <c r="D157" s="2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
      <c r="A158" s="1"/>
      <c r="B158" s="21"/>
      <c r="C158" s="21"/>
      <c r="D158" s="2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
      <c r="A159" s="1"/>
      <c r="B159" s="21"/>
      <c r="C159" s="21"/>
      <c r="D159" s="2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
      <c r="A160" s="1"/>
      <c r="B160" s="21"/>
      <c r="C160" s="21"/>
      <c r="D160" s="2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
      <c r="A161" s="1"/>
      <c r="B161" s="21"/>
      <c r="C161" s="21"/>
      <c r="D161" s="2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
      <c r="A162" s="1"/>
      <c r="B162" s="21"/>
      <c r="C162" s="21"/>
      <c r="D162" s="2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
      <c r="A163" s="1"/>
      <c r="B163" s="21"/>
      <c r="C163" s="21"/>
      <c r="D163" s="2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
      <c r="A164" s="1"/>
      <c r="B164" s="21"/>
      <c r="C164" s="21"/>
      <c r="D164" s="2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
      <c r="A165" s="1"/>
      <c r="B165" s="21"/>
      <c r="C165" s="21"/>
      <c r="D165" s="2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
      <c r="A166" s="1"/>
      <c r="B166" s="21"/>
      <c r="C166" s="21"/>
      <c r="D166" s="2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
      <c r="A167" s="1"/>
      <c r="B167" s="21"/>
      <c r="C167" s="21"/>
      <c r="D167" s="2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
      <c r="A168" s="1"/>
      <c r="B168" s="21"/>
      <c r="C168" s="21"/>
      <c r="D168" s="2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
      <c r="A169" s="1"/>
      <c r="B169" s="21"/>
      <c r="C169" s="21"/>
      <c r="D169" s="2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
      <c r="A170" s="1"/>
      <c r="B170" s="21"/>
      <c r="C170" s="21"/>
      <c r="D170" s="2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
      <c r="A171" s="1"/>
      <c r="B171" s="21"/>
      <c r="C171" s="21"/>
      <c r="D171" s="2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
      <c r="A172" s="1"/>
      <c r="B172" s="21"/>
      <c r="C172" s="21"/>
      <c r="D172" s="2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
      <c r="A173" s="1"/>
      <c r="B173" s="21"/>
      <c r="C173" s="21"/>
      <c r="D173" s="2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
      <c r="A174" s="1"/>
      <c r="B174" s="21"/>
      <c r="C174" s="21"/>
      <c r="D174" s="2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
      <c r="A175" s="1"/>
      <c r="B175" s="21"/>
      <c r="C175" s="21"/>
      <c r="D175" s="2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
      <c r="A176" s="1"/>
      <c r="B176" s="21"/>
      <c r="C176" s="21"/>
      <c r="D176" s="2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
      <c r="A177" s="1"/>
      <c r="B177" s="21"/>
      <c r="C177" s="21"/>
      <c r="D177" s="2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
      <c r="A178" s="1"/>
      <c r="B178" s="21"/>
      <c r="C178" s="21"/>
      <c r="D178" s="2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
      <c r="A179" s="1"/>
      <c r="B179" s="21"/>
      <c r="C179" s="21"/>
      <c r="D179" s="2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
      <c r="A180" s="1"/>
      <c r="B180" s="21"/>
      <c r="C180" s="21"/>
      <c r="D180" s="2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
      <c r="A181" s="1"/>
      <c r="B181" s="21"/>
      <c r="C181" s="21"/>
      <c r="D181" s="2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
      <c r="A182" s="1"/>
      <c r="B182" s="21"/>
      <c r="C182" s="21"/>
      <c r="D182" s="2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
      <c r="A183" s="1"/>
      <c r="B183" s="21"/>
      <c r="C183" s="21"/>
      <c r="D183" s="2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
      <c r="A184" s="1"/>
      <c r="B184" s="21"/>
      <c r="C184" s="21"/>
      <c r="D184" s="2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
      <c r="A185" s="1"/>
      <c r="B185" s="21"/>
      <c r="C185" s="21"/>
      <c r="D185" s="2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
      <c r="A186" s="1"/>
      <c r="B186" s="21"/>
      <c r="C186" s="21"/>
      <c r="D186" s="2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
      <c r="A187" s="1"/>
      <c r="B187" s="21"/>
      <c r="C187" s="21"/>
      <c r="D187" s="2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
      <c r="A188" s="1"/>
      <c r="B188" s="21"/>
      <c r="C188" s="21"/>
      <c r="D188" s="2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
      <c r="A189" s="1"/>
      <c r="B189" s="21"/>
      <c r="C189" s="21"/>
      <c r="D189" s="2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
      <c r="A190" s="1"/>
      <c r="B190" s="21"/>
      <c r="C190" s="21"/>
      <c r="D190" s="2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
      <c r="A191" s="1"/>
      <c r="B191" s="21"/>
      <c r="C191" s="21"/>
      <c r="D191" s="2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
      <c r="A192" s="1"/>
      <c r="B192" s="21"/>
      <c r="C192" s="21"/>
      <c r="D192" s="2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
      <c r="A193" s="1"/>
      <c r="B193" s="21"/>
      <c r="C193" s="21"/>
      <c r="D193" s="2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
      <c r="A194" s="1"/>
      <c r="B194" s="21"/>
      <c r="C194" s="21"/>
      <c r="D194" s="2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
      <c r="A195" s="1"/>
      <c r="B195" s="21"/>
      <c r="C195" s="21"/>
      <c r="D195" s="2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
      <c r="A196" s="1"/>
      <c r="B196" s="21"/>
      <c r="C196" s="21"/>
      <c r="D196" s="2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
      <c r="A197" s="1"/>
      <c r="B197" s="21"/>
      <c r="C197" s="21"/>
      <c r="D197" s="2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
      <c r="A198" s="1"/>
      <c r="B198" s="21"/>
      <c r="C198" s="21"/>
      <c r="D198" s="2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
      <c r="A199" s="1"/>
      <c r="B199" s="21"/>
      <c r="C199" s="21"/>
      <c r="D199" s="2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
      <c r="A200" s="1"/>
      <c r="B200" s="21"/>
      <c r="C200" s="21"/>
      <c r="D200" s="2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
      <c r="A201" s="1"/>
      <c r="B201" s="21"/>
      <c r="C201" s="21"/>
      <c r="D201" s="2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
      <c r="A202" s="1"/>
      <c r="B202" s="21"/>
      <c r="C202" s="21"/>
      <c r="D202" s="2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
      <c r="A203" s="1"/>
      <c r="B203" s="21"/>
      <c r="C203" s="21"/>
      <c r="D203" s="2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
      <c r="A204" s="1"/>
      <c r="B204" s="21"/>
      <c r="C204" s="21"/>
      <c r="D204" s="2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
      <c r="A205" s="1"/>
      <c r="B205" s="21"/>
      <c r="C205" s="21"/>
      <c r="D205" s="2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
      <c r="A206" s="1"/>
      <c r="B206" s="21"/>
      <c r="C206" s="21"/>
      <c r="D206" s="2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
      <c r="A207" s="1"/>
      <c r="B207" s="21"/>
      <c r="C207" s="21"/>
      <c r="D207" s="2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
      <c r="A208" s="1"/>
      <c r="B208" s="21"/>
      <c r="C208" s="21"/>
      <c r="D208" s="2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
      <c r="A209" s="1"/>
      <c r="B209" s="21"/>
      <c r="C209" s="21"/>
      <c r="D209" s="2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
      <c r="A210" s="1"/>
      <c r="B210" s="21"/>
      <c r="C210" s="21"/>
      <c r="D210" s="2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
      <c r="A211" s="1"/>
      <c r="B211" s="21"/>
      <c r="C211" s="21"/>
      <c r="D211" s="2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
      <c r="A212" s="1"/>
      <c r="B212" s="21"/>
      <c r="C212" s="21"/>
      <c r="D212" s="2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
      <c r="A213" s="1"/>
      <c r="B213" s="21"/>
      <c r="C213" s="21"/>
      <c r="D213" s="2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
      <c r="A214" s="1"/>
      <c r="B214" s="21"/>
      <c r="C214" s="21"/>
      <c r="D214" s="2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
      <c r="A215" s="1"/>
      <c r="B215" s="21"/>
      <c r="C215" s="21"/>
      <c r="D215" s="2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
      <c r="A216" s="1"/>
      <c r="B216" s="21"/>
      <c r="C216" s="21"/>
      <c r="D216" s="2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
      <c r="A217" s="1"/>
      <c r="B217" s="21"/>
      <c r="C217" s="21"/>
      <c r="D217" s="2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
      <c r="A218" s="1"/>
      <c r="B218" s="21"/>
      <c r="C218" s="21"/>
      <c r="D218" s="2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
      <c r="A219" s="1"/>
      <c r="B219" s="21"/>
      <c r="C219" s="21"/>
      <c r="D219" s="2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
      <c r="A220" s="1"/>
      <c r="B220" s="21"/>
      <c r="C220" s="21"/>
      <c r="D220" s="2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
      <c r="A221" s="1"/>
      <c r="B221" s="21"/>
      <c r="C221" s="21"/>
      <c r="D221" s="2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
      <c r="A222" s="1"/>
      <c r="B222" s="21"/>
      <c r="C222" s="21"/>
      <c r="D222" s="2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
      <c r="A223" s="1"/>
      <c r="B223" s="21"/>
      <c r="C223" s="21"/>
      <c r="D223" s="2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
      <c r="A224" s="1"/>
      <c r="B224" s="21"/>
      <c r="C224" s="21"/>
      <c r="D224" s="2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
      <c r="A225" s="1"/>
      <c r="B225" s="21"/>
      <c r="C225" s="21"/>
      <c r="D225" s="2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
      <c r="A226" s="1"/>
      <c r="B226" s="21"/>
      <c r="C226" s="21"/>
      <c r="D226" s="2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
      <c r="A227" s="1"/>
      <c r="B227" s="21"/>
      <c r="C227" s="21"/>
      <c r="D227" s="2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
      <c r="A228" s="1"/>
      <c r="B228" s="21"/>
      <c r="C228" s="21"/>
      <c r="D228" s="2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
      <c r="A229" s="1"/>
      <c r="B229" s="21"/>
      <c r="C229" s="21"/>
      <c r="D229" s="2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
      <c r="A230" s="1"/>
      <c r="B230" s="21"/>
      <c r="C230" s="21"/>
      <c r="D230" s="2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
      <c r="A231" s="1"/>
      <c r="B231" s="21"/>
      <c r="C231" s="21"/>
      <c r="D231" s="2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
      <c r="A232" s="1"/>
      <c r="B232" s="21"/>
      <c r="C232" s="21"/>
      <c r="D232" s="2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
      <c r="A233" s="1"/>
      <c r="B233" s="21"/>
      <c r="C233" s="21"/>
      <c r="D233" s="2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
      <c r="A234" s="1"/>
      <c r="B234" s="21"/>
      <c r="C234" s="21"/>
      <c r="D234" s="2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
      <c r="A235" s="1"/>
      <c r="B235" s="21"/>
      <c r="C235" s="21"/>
      <c r="D235" s="2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
      <c r="A236" s="1"/>
      <c r="B236" s="21"/>
      <c r="C236" s="21"/>
      <c r="D236" s="2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
      <c r="A237" s="1"/>
      <c r="B237" s="21"/>
      <c r="C237" s="21"/>
      <c r="D237" s="2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
      <c r="A238" s="1"/>
      <c r="B238" s="21"/>
      <c r="C238" s="21"/>
      <c r="D238" s="2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
      <c r="A239" s="1"/>
      <c r="B239" s="21"/>
      <c r="C239" s="21"/>
      <c r="D239" s="2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
      <c r="A240" s="1"/>
      <c r="B240" s="21"/>
      <c r="C240" s="21"/>
      <c r="D240" s="2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
      <c r="A241" s="1"/>
      <c r="B241" s="21"/>
      <c r="C241" s="21"/>
      <c r="D241" s="2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
      <c r="A242" s="1"/>
      <c r="B242" s="21"/>
      <c r="C242" s="21"/>
      <c r="D242" s="2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
      <c r="A243" s="1"/>
      <c r="B243" s="21"/>
      <c r="C243" s="21"/>
      <c r="D243" s="2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
      <c r="A244" s="1"/>
      <c r="B244" s="21"/>
      <c r="C244" s="21"/>
      <c r="D244" s="2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
      <c r="A245" s="1"/>
      <c r="B245" s="21"/>
      <c r="C245" s="21"/>
      <c r="D245" s="2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
      <c r="A246" s="1"/>
      <c r="B246" s="21"/>
      <c r="C246" s="21"/>
      <c r="D246" s="2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
      <c r="A247" s="1"/>
      <c r="B247" s="21"/>
      <c r="C247" s="21"/>
      <c r="D247" s="2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
      <c r="A248" s="1"/>
      <c r="B248" s="21"/>
      <c r="C248" s="21"/>
      <c r="D248" s="2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
      <c r="A249" s="1"/>
      <c r="B249" s="21"/>
      <c r="C249" s="21"/>
      <c r="D249" s="2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
      <c r="A250" s="1"/>
      <c r="B250" s="21"/>
      <c r="C250" s="21"/>
      <c r="D250" s="2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
      <c r="A251" s="1"/>
      <c r="B251" s="21"/>
      <c r="C251" s="21"/>
      <c r="D251" s="2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
      <c r="A252" s="1"/>
      <c r="B252" s="21"/>
      <c r="C252" s="21"/>
      <c r="D252" s="2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
      <c r="A253" s="1"/>
      <c r="B253" s="21"/>
      <c r="C253" s="21"/>
      <c r="D253" s="2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
      <c r="A254" s="1"/>
      <c r="B254" s="21"/>
      <c r="C254" s="21"/>
      <c r="D254" s="2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
      <c r="A255" s="1"/>
      <c r="B255" s="21"/>
      <c r="C255" s="21"/>
      <c r="D255" s="2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
      <c r="A256" s="1"/>
      <c r="B256" s="21"/>
      <c r="C256" s="21"/>
      <c r="D256" s="2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
      <c r="A257" s="1"/>
      <c r="B257" s="21"/>
      <c r="C257" s="21"/>
      <c r="D257" s="2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
      <c r="A258" s="1"/>
      <c r="B258" s="21"/>
      <c r="C258" s="21"/>
      <c r="D258" s="2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
      <c r="A259" s="1"/>
      <c r="B259" s="21"/>
      <c r="C259" s="21"/>
      <c r="D259" s="2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
      <c r="A260" s="1"/>
      <c r="B260" s="21"/>
      <c r="C260" s="21"/>
      <c r="D260" s="2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
      <c r="A261" s="1"/>
      <c r="B261" s="21"/>
      <c r="C261" s="21"/>
      <c r="D261" s="2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
      <c r="A262" s="1"/>
      <c r="B262" s="21"/>
      <c r="C262" s="21"/>
      <c r="D262" s="2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
      <c r="A263" s="1"/>
      <c r="B263" s="21"/>
      <c r="C263" s="21"/>
      <c r="D263" s="2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
      <c r="A264" s="1"/>
      <c r="B264" s="21"/>
      <c r="C264" s="21"/>
      <c r="D264" s="2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
      <c r="A265" s="1"/>
      <c r="B265" s="21"/>
      <c r="C265" s="21"/>
      <c r="D265" s="2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
      <c r="A266" s="1"/>
      <c r="B266" s="21"/>
      <c r="C266" s="21"/>
      <c r="D266" s="2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
      <c r="A267" s="1"/>
      <c r="B267" s="21"/>
      <c r="C267" s="21"/>
      <c r="D267" s="2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
      <c r="A268" s="1"/>
      <c r="B268" s="21"/>
      <c r="C268" s="21"/>
      <c r="D268" s="2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
      <c r="A269" s="1"/>
      <c r="B269" s="21"/>
      <c r="C269" s="21"/>
      <c r="D269" s="2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
      <c r="A270" s="1"/>
      <c r="B270" s="21"/>
      <c r="C270" s="21"/>
      <c r="D270" s="2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
      <c r="A271" s="1"/>
      <c r="B271" s="21"/>
      <c r="C271" s="21"/>
      <c r="D271" s="2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
      <c r="A272" s="1"/>
      <c r="B272" s="21"/>
      <c r="C272" s="21"/>
      <c r="D272" s="2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
      <c r="A273" s="1"/>
      <c r="B273" s="21"/>
      <c r="C273" s="21"/>
      <c r="D273" s="2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
      <c r="A274" s="1"/>
      <c r="B274" s="21"/>
      <c r="C274" s="21"/>
      <c r="D274" s="2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
      <c r="A275" s="1"/>
      <c r="B275" s="21"/>
      <c r="C275" s="21"/>
      <c r="D275" s="2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
      <c r="A276" s="1"/>
      <c r="B276" s="21"/>
      <c r="C276" s="21"/>
      <c r="D276" s="2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
      <c r="A277" s="1"/>
      <c r="B277" s="21"/>
      <c r="C277" s="21"/>
      <c r="D277" s="2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
      <c r="A278" s="1"/>
      <c r="B278" s="21"/>
      <c r="C278" s="21"/>
      <c r="D278" s="2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
      <c r="A279" s="1"/>
      <c r="B279" s="21"/>
      <c r="C279" s="21"/>
      <c r="D279" s="2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
      <c r="A280" s="1"/>
      <c r="B280" s="21"/>
      <c r="C280" s="21"/>
      <c r="D280" s="2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
      <c r="A281" s="1"/>
      <c r="B281" s="21"/>
      <c r="C281" s="21"/>
      <c r="D281" s="2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
      <c r="A282" s="1"/>
      <c r="B282" s="21"/>
      <c r="C282" s="21"/>
      <c r="D282" s="2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
      <c r="A283" s="1"/>
      <c r="B283" s="21"/>
      <c r="C283" s="21"/>
      <c r="D283" s="2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
      <c r="A284" s="1"/>
      <c r="B284" s="21"/>
      <c r="C284" s="21"/>
      <c r="D284" s="2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
      <c r="A285" s="1"/>
      <c r="B285" s="21"/>
      <c r="C285" s="21"/>
      <c r="D285" s="2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
      <c r="A286" s="1"/>
      <c r="B286" s="21"/>
      <c r="C286" s="21"/>
      <c r="D286" s="2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
      <c r="A287" s="1"/>
      <c r="B287" s="21"/>
      <c r="C287" s="21"/>
      <c r="D287" s="2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
      <c r="A288" s="1"/>
      <c r="B288" s="21"/>
      <c r="C288" s="21"/>
      <c r="D288" s="2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
      <c r="A289" s="1"/>
      <c r="B289" s="21"/>
      <c r="C289" s="21"/>
      <c r="D289" s="2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
      <c r="A290" s="1"/>
      <c r="B290" s="21"/>
      <c r="C290" s="21"/>
      <c r="D290" s="2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
      <c r="A291" s="1"/>
      <c r="B291" s="21"/>
      <c r="C291" s="21"/>
      <c r="D291" s="2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
      <c r="A292" s="1"/>
      <c r="B292" s="21"/>
      <c r="C292" s="21"/>
      <c r="D292" s="2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
      <c r="A293" s="1"/>
      <c r="B293" s="21"/>
      <c r="C293" s="21"/>
      <c r="D293" s="2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
      <c r="A294" s="1"/>
      <c r="B294" s="21"/>
      <c r="C294" s="21"/>
      <c r="D294" s="2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
      <c r="A295" s="1"/>
      <c r="B295" s="21"/>
      <c r="C295" s="21"/>
      <c r="D295" s="2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
      <c r="A296" s="1"/>
      <c r="B296" s="21"/>
      <c r="C296" s="21"/>
      <c r="D296" s="2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
      <c r="A297" s="1"/>
      <c r="B297" s="21"/>
      <c r="C297" s="21"/>
      <c r="D297" s="2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
      <c r="A298" s="1"/>
      <c r="B298" s="21"/>
      <c r="C298" s="21"/>
      <c r="D298" s="2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
      <c r="A299" s="1"/>
      <c r="B299" s="21"/>
      <c r="C299" s="21"/>
      <c r="D299" s="2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
      <c r="A300" s="1"/>
      <c r="B300" s="21"/>
      <c r="C300" s="21"/>
      <c r="D300" s="2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
      <c r="A301" s="1"/>
      <c r="B301" s="21"/>
      <c r="C301" s="21"/>
      <c r="D301" s="2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
      <c r="A302" s="1"/>
      <c r="B302" s="21"/>
      <c r="C302" s="21"/>
      <c r="D302" s="2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
      <c r="A303" s="1"/>
      <c r="B303" s="21"/>
      <c r="C303" s="21"/>
      <c r="D303" s="2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
      <c r="A304" s="1"/>
      <c r="B304" s="21"/>
      <c r="C304" s="21"/>
      <c r="D304" s="2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
      <c r="A305" s="1"/>
      <c r="B305" s="21"/>
      <c r="C305" s="21"/>
      <c r="D305" s="2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
      <c r="A306" s="1"/>
      <c r="B306" s="21"/>
      <c r="C306" s="21"/>
      <c r="D306" s="2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
      <c r="A307" s="1"/>
      <c r="B307" s="21"/>
      <c r="C307" s="21"/>
      <c r="D307" s="2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
      <c r="A308" s="1"/>
      <c r="B308" s="21"/>
      <c r="C308" s="21"/>
      <c r="D308" s="2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
      <c r="A309" s="1"/>
      <c r="B309" s="21"/>
      <c r="C309" s="21"/>
      <c r="D309" s="2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
      <c r="A310" s="1"/>
      <c r="B310" s="21"/>
      <c r="C310" s="21"/>
      <c r="D310" s="2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
      <c r="A311" s="1"/>
      <c r="B311" s="21"/>
      <c r="C311" s="21"/>
      <c r="D311" s="2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
      <c r="A312" s="1"/>
      <c r="B312" s="21"/>
      <c r="C312" s="21"/>
      <c r="D312" s="2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
      <c r="A313" s="1"/>
      <c r="B313" s="21"/>
      <c r="C313" s="21"/>
      <c r="D313" s="2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
      <c r="A314" s="1"/>
      <c r="B314" s="21"/>
      <c r="C314" s="21"/>
      <c r="D314" s="2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
      <c r="A315" s="1"/>
      <c r="B315" s="21"/>
      <c r="C315" s="21"/>
      <c r="D315" s="2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
      <c r="A316" s="1"/>
      <c r="B316" s="21"/>
      <c r="C316" s="21"/>
      <c r="D316" s="2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
      <c r="A317" s="1"/>
      <c r="B317" s="21"/>
      <c r="C317" s="21"/>
      <c r="D317" s="2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
      <c r="A318" s="1"/>
      <c r="B318" s="21"/>
      <c r="C318" s="21"/>
      <c r="D318" s="2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
      <c r="A319" s="1"/>
      <c r="B319" s="21"/>
      <c r="C319" s="21"/>
      <c r="D319" s="2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
      <c r="A320" s="1"/>
      <c r="B320" s="21"/>
      <c r="C320" s="21"/>
      <c r="D320" s="2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
      <c r="A321" s="1"/>
      <c r="B321" s="21"/>
      <c r="C321" s="21"/>
      <c r="D321" s="2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
      <c r="A322" s="1"/>
      <c r="B322" s="21"/>
      <c r="C322" s="21"/>
      <c r="D322" s="2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
      <c r="A323" s="1"/>
      <c r="B323" s="21"/>
      <c r="C323" s="21"/>
      <c r="D323" s="2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
      <c r="A324" s="1"/>
      <c r="B324" s="21"/>
      <c r="C324" s="21"/>
      <c r="D324" s="2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
      <c r="A325" s="1"/>
      <c r="B325" s="21"/>
      <c r="C325" s="21"/>
      <c r="D325" s="2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
      <c r="A326" s="1"/>
      <c r="B326" s="21"/>
      <c r="C326" s="21"/>
      <c r="D326" s="2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
      <c r="A327" s="1"/>
      <c r="B327" s="21"/>
      <c r="C327" s="21"/>
      <c r="D327" s="2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
      <c r="A328" s="1"/>
      <c r="B328" s="21"/>
      <c r="C328" s="21"/>
      <c r="D328" s="2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
      <c r="A329" s="1"/>
      <c r="B329" s="21"/>
      <c r="C329" s="21"/>
      <c r="D329" s="2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
      <c r="A330" s="1"/>
      <c r="B330" s="21"/>
      <c r="C330" s="21"/>
      <c r="D330" s="2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
      <c r="A331" s="1"/>
      <c r="B331" s="21"/>
      <c r="C331" s="21"/>
      <c r="D331" s="2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
      <c r="A332" s="1"/>
      <c r="B332" s="21"/>
      <c r="C332" s="21"/>
      <c r="D332" s="2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
      <c r="A333" s="1"/>
      <c r="B333" s="21"/>
      <c r="C333" s="21"/>
      <c r="D333" s="2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
      <c r="A334" s="1"/>
      <c r="B334" s="21"/>
      <c r="C334" s="21"/>
      <c r="D334" s="2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
      <c r="A335" s="1"/>
      <c r="B335" s="21"/>
      <c r="C335" s="21"/>
      <c r="D335" s="2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
      <c r="A336" s="1"/>
      <c r="B336" s="21"/>
      <c r="C336" s="21"/>
      <c r="D336" s="2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
      <c r="A337" s="1"/>
      <c r="B337" s="21"/>
      <c r="C337" s="21"/>
      <c r="D337" s="2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
      <c r="A338" s="1"/>
      <c r="B338" s="21"/>
      <c r="C338" s="21"/>
      <c r="D338" s="2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
      <c r="A339" s="1"/>
      <c r="B339" s="21"/>
      <c r="C339" s="21"/>
      <c r="D339" s="2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
      <c r="A340" s="1"/>
      <c r="B340" s="21"/>
      <c r="C340" s="21"/>
      <c r="D340" s="2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
      <c r="A341" s="1"/>
      <c r="B341" s="21"/>
      <c r="C341" s="21"/>
      <c r="D341" s="2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
      <c r="A342" s="1"/>
      <c r="B342" s="21"/>
      <c r="C342" s="21"/>
      <c r="D342" s="2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
      <c r="A343" s="1"/>
      <c r="B343" s="21"/>
      <c r="C343" s="21"/>
      <c r="D343" s="2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
      <c r="A344" s="1"/>
      <c r="B344" s="21"/>
      <c r="C344" s="21"/>
      <c r="D344" s="2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
      <c r="A345" s="1"/>
      <c r="B345" s="21"/>
      <c r="C345" s="21"/>
      <c r="D345" s="2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
      <c r="A346" s="1"/>
      <c r="B346" s="21"/>
      <c r="C346" s="21"/>
      <c r="D346" s="2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
      <c r="A347" s="1"/>
      <c r="B347" s="21"/>
      <c r="C347" s="21"/>
      <c r="D347" s="2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
      <c r="A348" s="1"/>
      <c r="B348" s="21"/>
      <c r="C348" s="21"/>
      <c r="D348" s="2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
      <c r="A349" s="1"/>
      <c r="B349" s="21"/>
      <c r="C349" s="21"/>
      <c r="D349" s="2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
      <c r="A350" s="1"/>
      <c r="B350" s="21"/>
      <c r="C350" s="21"/>
      <c r="D350" s="2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
      <c r="A351" s="1"/>
      <c r="B351" s="21"/>
      <c r="C351" s="21"/>
      <c r="D351" s="2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
      <c r="A352" s="1"/>
      <c r="B352" s="21"/>
      <c r="C352" s="21"/>
      <c r="D352" s="2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
      <c r="A353" s="1"/>
      <c r="B353" s="21"/>
      <c r="C353" s="21"/>
      <c r="D353" s="2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
      <c r="A354" s="1"/>
      <c r="B354" s="21"/>
      <c r="C354" s="21"/>
      <c r="D354" s="2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
      <c r="A355" s="1"/>
      <c r="B355" s="21"/>
      <c r="C355" s="21"/>
      <c r="D355" s="2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
      <c r="A356" s="1"/>
      <c r="B356" s="21"/>
      <c r="C356" s="21"/>
      <c r="D356" s="2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
      <c r="A357" s="1"/>
      <c r="B357" s="21"/>
      <c r="C357" s="21"/>
      <c r="D357" s="2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
      <c r="A358" s="1"/>
      <c r="B358" s="21"/>
      <c r="C358" s="21"/>
      <c r="D358" s="2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
      <c r="A359" s="1"/>
      <c r="B359" s="21"/>
      <c r="C359" s="21"/>
      <c r="D359" s="2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
      <c r="A360" s="1"/>
      <c r="B360" s="21"/>
      <c r="C360" s="21"/>
      <c r="D360" s="2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
      <c r="A361" s="1"/>
      <c r="B361" s="21"/>
      <c r="C361" s="21"/>
      <c r="D361" s="2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
      <c r="A362" s="1"/>
      <c r="B362" s="21"/>
      <c r="C362" s="21"/>
      <c r="D362" s="2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
      <c r="A363" s="1"/>
      <c r="B363" s="21"/>
      <c r="C363" s="21"/>
      <c r="D363" s="2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
      <c r="A364" s="1"/>
      <c r="B364" s="21"/>
      <c r="C364" s="21"/>
      <c r="D364" s="2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
      <c r="A365" s="1"/>
      <c r="B365" s="21"/>
      <c r="C365" s="21"/>
      <c r="D365" s="2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
      <c r="A366" s="1"/>
      <c r="B366" s="21"/>
      <c r="C366" s="21"/>
      <c r="D366" s="2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
      <c r="A367" s="1"/>
      <c r="B367" s="21"/>
      <c r="C367" s="21"/>
      <c r="D367" s="2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
      <c r="A368" s="1"/>
      <c r="B368" s="21"/>
      <c r="C368" s="21"/>
      <c r="D368" s="2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
      <c r="A369" s="1"/>
      <c r="B369" s="21"/>
      <c r="C369" s="21"/>
      <c r="D369" s="2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
      <c r="A370" s="1"/>
      <c r="B370" s="21"/>
      <c r="C370" s="21"/>
      <c r="D370" s="2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
      <c r="A371" s="1"/>
      <c r="B371" s="21"/>
      <c r="C371" s="21"/>
      <c r="D371" s="2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
      <c r="A372" s="1"/>
      <c r="B372" s="21"/>
      <c r="C372" s="21"/>
      <c r="D372" s="2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
      <c r="A373" s="1"/>
      <c r="B373" s="21"/>
      <c r="C373" s="21"/>
      <c r="D373" s="2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
      <c r="A374" s="1"/>
      <c r="B374" s="21"/>
      <c r="C374" s="21"/>
      <c r="D374" s="2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
      <c r="A375" s="1"/>
      <c r="B375" s="21"/>
      <c r="C375" s="21"/>
      <c r="D375" s="2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
      <c r="A376" s="1"/>
      <c r="B376" s="21"/>
      <c r="C376" s="21"/>
      <c r="D376" s="2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
      <c r="A377" s="1"/>
      <c r="B377" s="21"/>
      <c r="C377" s="21"/>
      <c r="D377" s="2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
      <c r="A378" s="1"/>
      <c r="B378" s="21"/>
      <c r="C378" s="21"/>
      <c r="D378" s="2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
      <c r="A379" s="1"/>
      <c r="B379" s="21"/>
      <c r="C379" s="21"/>
      <c r="D379" s="2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
      <c r="A380" s="1"/>
      <c r="B380" s="21"/>
      <c r="C380" s="21"/>
      <c r="D380" s="2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
      <c r="A381" s="1"/>
      <c r="B381" s="21"/>
      <c r="C381" s="21"/>
      <c r="D381" s="2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
      <c r="A382" s="1"/>
      <c r="B382" s="21"/>
      <c r="C382" s="21"/>
      <c r="D382" s="2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
      <c r="A383" s="1"/>
      <c r="B383" s="21"/>
      <c r="C383" s="21"/>
      <c r="D383" s="2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
      <c r="A384" s="1"/>
      <c r="B384" s="21"/>
      <c r="C384" s="21"/>
      <c r="D384" s="2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
      <c r="A385" s="1"/>
      <c r="B385" s="21"/>
      <c r="C385" s="21"/>
      <c r="D385" s="2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
      <c r="A386" s="1"/>
      <c r="B386" s="21"/>
      <c r="C386" s="21"/>
      <c r="D386" s="2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
      <c r="A387" s="1"/>
      <c r="B387" s="21"/>
      <c r="C387" s="21"/>
      <c r="D387" s="2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
      <c r="A388" s="1"/>
      <c r="B388" s="21"/>
      <c r="C388" s="21"/>
      <c r="D388" s="2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
      <c r="A389" s="1"/>
      <c r="B389" s="21"/>
      <c r="C389" s="21"/>
      <c r="D389" s="2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
      <c r="A390" s="1"/>
      <c r="B390" s="21"/>
      <c r="C390" s="21"/>
      <c r="D390" s="2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
      <c r="A391" s="1"/>
      <c r="B391" s="21"/>
      <c r="C391" s="21"/>
      <c r="D391" s="2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
      <c r="A392" s="1"/>
      <c r="B392" s="21"/>
      <c r="C392" s="21"/>
      <c r="D392" s="2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
      <c r="A393" s="1"/>
      <c r="B393" s="21"/>
      <c r="C393" s="21"/>
      <c r="D393" s="2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
      <c r="A394" s="1"/>
      <c r="B394" s="21"/>
      <c r="C394" s="21"/>
      <c r="D394" s="2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
      <c r="A395" s="1"/>
      <c r="B395" s="21"/>
      <c r="C395" s="21"/>
      <c r="D395" s="2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
      <c r="A396" s="1"/>
      <c r="B396" s="21"/>
      <c r="C396" s="21"/>
      <c r="D396" s="2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
      <c r="A397" s="1"/>
      <c r="B397" s="21"/>
      <c r="C397" s="21"/>
      <c r="D397" s="2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
      <c r="A398" s="1"/>
      <c r="B398" s="21"/>
      <c r="C398" s="21"/>
      <c r="D398" s="2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
      <c r="A399" s="1"/>
      <c r="B399" s="21"/>
      <c r="C399" s="21"/>
      <c r="D399" s="2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
      <c r="A400" s="1"/>
      <c r="B400" s="21"/>
      <c r="C400" s="21"/>
      <c r="D400" s="2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
      <c r="A401" s="1"/>
      <c r="B401" s="21"/>
      <c r="C401" s="21"/>
      <c r="D401" s="2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
      <c r="B402" s="101"/>
      <c r="C402" s="101"/>
      <c r="D402" s="2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
      <c r="B403" s="101"/>
      <c r="C403" s="101"/>
      <c r="D403" s="101"/>
    </row>
    <row r="404" spans="1:52" ht="13">
      <c r="B404" s="101"/>
      <c r="C404" s="101"/>
      <c r="D404" s="101"/>
    </row>
    <row r="405" spans="1:52" ht="13">
      <c r="B405" s="101"/>
      <c r="C405" s="101"/>
      <c r="D405" s="101"/>
    </row>
    <row r="406" spans="1:52" ht="13">
      <c r="B406" s="101"/>
      <c r="C406" s="101"/>
      <c r="D406" s="101"/>
    </row>
    <row r="407" spans="1:52" ht="13">
      <c r="B407" s="101"/>
      <c r="C407" s="101"/>
      <c r="D407" s="101"/>
    </row>
    <row r="408" spans="1:52" ht="13">
      <c r="B408" s="101"/>
      <c r="C408" s="101"/>
      <c r="D408" s="101"/>
    </row>
    <row r="409" spans="1:52" ht="13">
      <c r="B409" s="101"/>
      <c r="C409" s="101"/>
      <c r="D409" s="101"/>
    </row>
    <row r="410" spans="1:52" ht="13">
      <c r="B410" s="101"/>
      <c r="C410" s="101"/>
      <c r="D410" s="101"/>
    </row>
    <row r="411" spans="1:52" ht="13">
      <c r="B411" s="101"/>
      <c r="C411" s="101"/>
      <c r="D411" s="101"/>
    </row>
    <row r="412" spans="1:52" ht="13">
      <c r="B412" s="101"/>
      <c r="C412" s="101"/>
      <c r="D412" s="101"/>
    </row>
    <row r="413" spans="1:52" ht="13">
      <c r="B413" s="101"/>
      <c r="C413" s="101"/>
      <c r="D413" s="101"/>
    </row>
    <row r="414" spans="1:52" ht="13">
      <c r="B414" s="101"/>
      <c r="C414" s="101"/>
      <c r="D414" s="101"/>
    </row>
    <row r="415" spans="1:52" ht="13">
      <c r="B415" s="101"/>
      <c r="C415" s="101"/>
      <c r="D415" s="101"/>
    </row>
    <row r="416" spans="1:52" ht="13">
      <c r="B416" s="101"/>
      <c r="C416" s="101"/>
      <c r="D416" s="101"/>
    </row>
    <row r="417" spans="2:4" ht="13">
      <c r="B417" s="101"/>
      <c r="C417" s="101"/>
      <c r="D417" s="101"/>
    </row>
    <row r="418" spans="2:4" ht="13">
      <c r="B418" s="101"/>
      <c r="C418" s="101"/>
      <c r="D418" s="101"/>
    </row>
    <row r="419" spans="2:4" ht="13">
      <c r="B419" s="101"/>
      <c r="C419" s="101"/>
      <c r="D419" s="101"/>
    </row>
    <row r="420" spans="2:4" ht="13">
      <c r="B420" s="101"/>
      <c r="C420" s="101"/>
      <c r="D420" s="101"/>
    </row>
    <row r="421" spans="2:4" ht="13">
      <c r="B421" s="101"/>
      <c r="C421" s="101"/>
      <c r="D421" s="101"/>
    </row>
    <row r="422" spans="2:4" ht="13">
      <c r="B422" s="101"/>
      <c r="C422" s="101"/>
      <c r="D422" s="101"/>
    </row>
    <row r="423" spans="2:4" ht="13">
      <c r="B423" s="101"/>
      <c r="C423" s="101"/>
      <c r="D423" s="101"/>
    </row>
    <row r="424" spans="2:4" ht="13">
      <c r="B424" s="101"/>
      <c r="C424" s="101"/>
      <c r="D424" s="101"/>
    </row>
    <row r="425" spans="2:4" ht="13">
      <c r="B425" s="101"/>
      <c r="C425" s="101"/>
      <c r="D425" s="101"/>
    </row>
    <row r="426" spans="2:4" ht="13">
      <c r="B426" s="101"/>
      <c r="C426" s="101"/>
      <c r="D426" s="101"/>
    </row>
    <row r="427" spans="2:4" ht="13">
      <c r="B427" s="101"/>
      <c r="C427" s="101"/>
      <c r="D427" s="101"/>
    </row>
    <row r="428" spans="2:4" ht="13">
      <c r="B428" s="101"/>
      <c r="C428" s="101"/>
      <c r="D428" s="101"/>
    </row>
    <row r="429" spans="2:4" ht="13">
      <c r="B429" s="101"/>
      <c r="C429" s="101"/>
      <c r="D429" s="101"/>
    </row>
    <row r="430" spans="2:4" ht="13">
      <c r="B430" s="101"/>
      <c r="C430" s="101"/>
      <c r="D430" s="101"/>
    </row>
    <row r="431" spans="2:4" ht="13">
      <c r="B431" s="101"/>
      <c r="C431" s="101"/>
      <c r="D431" s="101"/>
    </row>
    <row r="432" spans="2:4" ht="13">
      <c r="B432" s="101"/>
      <c r="C432" s="101"/>
      <c r="D432" s="101"/>
    </row>
    <row r="433" spans="2:4" ht="13">
      <c r="B433" s="101"/>
      <c r="C433" s="101"/>
      <c r="D433" s="101"/>
    </row>
    <row r="434" spans="2:4" ht="13">
      <c r="B434" s="101"/>
      <c r="C434" s="101"/>
      <c r="D434" s="101"/>
    </row>
    <row r="435" spans="2:4" ht="13">
      <c r="B435" s="101"/>
      <c r="C435" s="101"/>
      <c r="D435" s="101"/>
    </row>
    <row r="436" spans="2:4" ht="13">
      <c r="B436" s="101"/>
      <c r="C436" s="101"/>
      <c r="D436" s="101"/>
    </row>
    <row r="437" spans="2:4" ht="13">
      <c r="B437" s="101"/>
      <c r="C437" s="101"/>
      <c r="D437" s="101"/>
    </row>
    <row r="438" spans="2:4" ht="13">
      <c r="B438" s="101"/>
      <c r="C438" s="101"/>
      <c r="D438" s="101"/>
    </row>
    <row r="439" spans="2:4" ht="13">
      <c r="B439" s="101"/>
      <c r="C439" s="101"/>
      <c r="D439" s="101"/>
    </row>
    <row r="440" spans="2:4" ht="13">
      <c r="B440" s="101"/>
      <c r="C440" s="101"/>
      <c r="D440" s="101"/>
    </row>
    <row r="441" spans="2:4" ht="13">
      <c r="B441" s="101"/>
      <c r="C441" s="101"/>
      <c r="D441" s="101"/>
    </row>
    <row r="442" spans="2:4" ht="13">
      <c r="B442" s="101"/>
      <c r="C442" s="101"/>
      <c r="D442" s="101"/>
    </row>
    <row r="443" spans="2:4" ht="13">
      <c r="B443" s="101"/>
      <c r="C443" s="101"/>
      <c r="D443" s="101"/>
    </row>
    <row r="444" spans="2:4" ht="13">
      <c r="B444" s="101"/>
      <c r="C444" s="101"/>
      <c r="D444" s="101"/>
    </row>
    <row r="445" spans="2:4" ht="13">
      <c r="B445" s="101"/>
      <c r="C445" s="101"/>
      <c r="D445" s="101"/>
    </row>
    <row r="446" spans="2:4" ht="13">
      <c r="B446" s="101"/>
      <c r="C446" s="101"/>
      <c r="D446" s="101"/>
    </row>
    <row r="447" spans="2:4" ht="13">
      <c r="B447" s="101"/>
      <c r="C447" s="101"/>
      <c r="D447" s="101"/>
    </row>
    <row r="448" spans="2:4" ht="13">
      <c r="B448" s="101"/>
      <c r="C448" s="101"/>
      <c r="D448" s="101"/>
    </row>
    <row r="449" spans="2:4" ht="13">
      <c r="B449" s="101"/>
      <c r="C449" s="101"/>
      <c r="D449" s="101"/>
    </row>
    <row r="450" spans="2:4" ht="13">
      <c r="B450" s="101"/>
      <c r="C450" s="101"/>
      <c r="D450" s="101"/>
    </row>
    <row r="451" spans="2:4" ht="13">
      <c r="B451" s="101"/>
      <c r="C451" s="101"/>
      <c r="D451" s="101"/>
    </row>
    <row r="452" spans="2:4" ht="13">
      <c r="B452" s="101"/>
      <c r="C452" s="101"/>
      <c r="D452" s="101"/>
    </row>
    <row r="453" spans="2:4" ht="13">
      <c r="B453" s="101"/>
      <c r="C453" s="101"/>
      <c r="D453" s="101"/>
    </row>
    <row r="454" spans="2:4" ht="13">
      <c r="B454" s="101"/>
      <c r="C454" s="101"/>
      <c r="D454" s="101"/>
    </row>
    <row r="455" spans="2:4" ht="13">
      <c r="B455" s="101"/>
      <c r="C455" s="101"/>
      <c r="D455" s="101"/>
    </row>
    <row r="456" spans="2:4" ht="13">
      <c r="B456" s="101"/>
      <c r="C456" s="101"/>
      <c r="D456" s="101"/>
    </row>
    <row r="457" spans="2:4" ht="13">
      <c r="B457" s="101"/>
      <c r="C457" s="101"/>
      <c r="D457" s="101"/>
    </row>
    <row r="458" spans="2:4" ht="13">
      <c r="B458" s="101"/>
      <c r="C458" s="101"/>
      <c r="D458" s="101"/>
    </row>
    <row r="459" spans="2:4" ht="13">
      <c r="B459" s="101"/>
      <c r="C459" s="101"/>
      <c r="D459" s="101"/>
    </row>
    <row r="460" spans="2:4" ht="13">
      <c r="B460" s="101"/>
      <c r="C460" s="101"/>
      <c r="D460" s="101"/>
    </row>
    <row r="461" spans="2:4" ht="13">
      <c r="B461" s="101"/>
      <c r="C461" s="101"/>
      <c r="D461" s="101"/>
    </row>
    <row r="462" spans="2:4" ht="13">
      <c r="B462" s="101"/>
      <c r="C462" s="101"/>
      <c r="D462" s="101"/>
    </row>
    <row r="463" spans="2:4" ht="13">
      <c r="B463" s="101"/>
      <c r="C463" s="101"/>
      <c r="D463" s="101"/>
    </row>
    <row r="464" spans="2:4" ht="13">
      <c r="B464" s="101"/>
      <c r="C464" s="101"/>
      <c r="D464" s="101"/>
    </row>
    <row r="465" spans="2:4" ht="13">
      <c r="B465" s="101"/>
      <c r="C465" s="101"/>
      <c r="D465" s="101"/>
    </row>
    <row r="466" spans="2:4" ht="13">
      <c r="B466" s="101"/>
      <c r="C466" s="101"/>
      <c r="D466" s="101"/>
    </row>
    <row r="467" spans="2:4" ht="13">
      <c r="B467" s="101"/>
      <c r="C467" s="101"/>
      <c r="D467" s="101"/>
    </row>
    <row r="468" spans="2:4" ht="13">
      <c r="B468" s="101"/>
      <c r="C468" s="101"/>
      <c r="D468" s="101"/>
    </row>
    <row r="469" spans="2:4" ht="13">
      <c r="B469" s="101"/>
      <c r="C469" s="101"/>
      <c r="D469" s="101"/>
    </row>
    <row r="470" spans="2:4" ht="13">
      <c r="B470" s="101"/>
      <c r="C470" s="101"/>
      <c r="D470" s="101"/>
    </row>
    <row r="471" spans="2:4" ht="13">
      <c r="B471" s="101"/>
      <c r="C471" s="101"/>
      <c r="D471" s="101"/>
    </row>
    <row r="472" spans="2:4" ht="13">
      <c r="B472" s="101"/>
      <c r="C472" s="101"/>
      <c r="D472" s="101"/>
    </row>
    <row r="473" spans="2:4" ht="13">
      <c r="B473" s="101"/>
      <c r="C473" s="101"/>
      <c r="D473" s="101"/>
    </row>
    <row r="474" spans="2:4" ht="13">
      <c r="B474" s="101"/>
      <c r="C474" s="101"/>
      <c r="D474" s="101"/>
    </row>
    <row r="475" spans="2:4" ht="13">
      <c r="B475" s="101"/>
      <c r="C475" s="101"/>
      <c r="D475" s="101"/>
    </row>
    <row r="476" spans="2:4" ht="13">
      <c r="B476" s="101"/>
      <c r="C476" s="101"/>
      <c r="D476" s="101"/>
    </row>
    <row r="477" spans="2:4" ht="13">
      <c r="B477" s="101"/>
      <c r="C477" s="101"/>
      <c r="D477" s="101"/>
    </row>
    <row r="478" spans="2:4" ht="13">
      <c r="B478" s="101"/>
      <c r="C478" s="101"/>
      <c r="D478" s="101"/>
    </row>
    <row r="479" spans="2:4" ht="13">
      <c r="B479" s="101"/>
      <c r="C479" s="101"/>
      <c r="D479" s="101"/>
    </row>
    <row r="480" spans="2:4" ht="13">
      <c r="B480" s="101"/>
      <c r="C480" s="101"/>
      <c r="D480" s="101"/>
    </row>
    <row r="481" spans="2:4" ht="13">
      <c r="B481" s="101"/>
      <c r="C481" s="101"/>
      <c r="D481" s="101"/>
    </row>
    <row r="482" spans="2:4" ht="13">
      <c r="B482" s="101"/>
      <c r="C482" s="101"/>
      <c r="D482" s="101"/>
    </row>
    <row r="483" spans="2:4" ht="13">
      <c r="B483" s="101"/>
      <c r="C483" s="101"/>
      <c r="D483" s="101"/>
    </row>
    <row r="484" spans="2:4" ht="13">
      <c r="B484" s="101"/>
      <c r="C484" s="101"/>
      <c r="D484" s="101"/>
    </row>
    <row r="485" spans="2:4" ht="13">
      <c r="B485" s="101"/>
      <c r="C485" s="101"/>
      <c r="D485" s="101"/>
    </row>
    <row r="486" spans="2:4" ht="13">
      <c r="B486" s="101"/>
      <c r="C486" s="101"/>
      <c r="D486" s="101"/>
    </row>
    <row r="487" spans="2:4" ht="13">
      <c r="B487" s="101"/>
      <c r="C487" s="101"/>
      <c r="D487" s="101"/>
    </row>
    <row r="488" spans="2:4" ht="13">
      <c r="B488" s="101"/>
      <c r="C488" s="101"/>
      <c r="D488" s="101"/>
    </row>
    <row r="489" spans="2:4" ht="13">
      <c r="B489" s="101"/>
      <c r="C489" s="101"/>
      <c r="D489" s="101"/>
    </row>
    <row r="490" spans="2:4" ht="13">
      <c r="B490" s="101"/>
      <c r="C490" s="101"/>
      <c r="D490" s="101"/>
    </row>
    <row r="491" spans="2:4" ht="13">
      <c r="B491" s="101"/>
      <c r="C491" s="101"/>
      <c r="D491" s="101"/>
    </row>
    <row r="492" spans="2:4" ht="13">
      <c r="B492" s="101"/>
      <c r="C492" s="101"/>
      <c r="D492" s="101"/>
    </row>
    <row r="493" spans="2:4" ht="13">
      <c r="B493" s="101"/>
      <c r="C493" s="101"/>
      <c r="D493" s="101"/>
    </row>
    <row r="494" spans="2:4" ht="13">
      <c r="B494" s="101"/>
      <c r="C494" s="101"/>
      <c r="D494" s="101"/>
    </row>
    <row r="495" spans="2:4" ht="13">
      <c r="B495" s="101"/>
      <c r="C495" s="101"/>
      <c r="D495" s="101"/>
    </row>
    <row r="496" spans="2:4" ht="13">
      <c r="B496" s="101"/>
      <c r="C496" s="101"/>
      <c r="D496" s="101"/>
    </row>
    <row r="497" spans="2:4" ht="13">
      <c r="B497" s="101"/>
      <c r="C497" s="101"/>
      <c r="D497" s="101"/>
    </row>
    <row r="498" spans="2:4" ht="13">
      <c r="B498" s="101"/>
      <c r="C498" s="101"/>
      <c r="D498" s="101"/>
    </row>
    <row r="499" spans="2:4" ht="13">
      <c r="B499" s="101"/>
      <c r="C499" s="101"/>
      <c r="D499" s="101"/>
    </row>
    <row r="500" spans="2:4" ht="13">
      <c r="B500" s="101"/>
      <c r="C500" s="101"/>
      <c r="D500" s="101"/>
    </row>
    <row r="501" spans="2:4" ht="13">
      <c r="B501" s="101"/>
      <c r="C501" s="101"/>
      <c r="D501" s="101"/>
    </row>
    <row r="502" spans="2:4" ht="13">
      <c r="B502" s="101"/>
      <c r="C502" s="101"/>
      <c r="D502" s="101"/>
    </row>
    <row r="503" spans="2:4" ht="13">
      <c r="B503" s="101"/>
      <c r="C503" s="101"/>
      <c r="D503" s="101"/>
    </row>
    <row r="504" spans="2:4" ht="13">
      <c r="B504" s="101"/>
      <c r="C504" s="101"/>
      <c r="D504" s="101"/>
    </row>
    <row r="505" spans="2:4" ht="13">
      <c r="B505" s="101"/>
      <c r="C505" s="101"/>
      <c r="D505" s="101"/>
    </row>
    <row r="506" spans="2:4" ht="13">
      <c r="B506" s="101"/>
      <c r="C506" s="101"/>
      <c r="D506" s="101"/>
    </row>
    <row r="507" spans="2:4" ht="13">
      <c r="B507" s="101"/>
      <c r="C507" s="101"/>
      <c r="D507" s="101"/>
    </row>
    <row r="508" spans="2:4" ht="13">
      <c r="B508" s="101"/>
      <c r="C508" s="101"/>
      <c r="D508" s="101"/>
    </row>
    <row r="509" spans="2:4" ht="13">
      <c r="B509" s="101"/>
      <c r="C509" s="101"/>
      <c r="D509" s="101"/>
    </row>
    <row r="510" spans="2:4" ht="13">
      <c r="B510" s="101"/>
      <c r="C510" s="101"/>
      <c r="D510" s="101"/>
    </row>
    <row r="511" spans="2:4" ht="13">
      <c r="B511" s="101"/>
      <c r="C511" s="101"/>
      <c r="D511" s="101"/>
    </row>
    <row r="512" spans="2:4" ht="13">
      <c r="B512" s="101"/>
      <c r="C512" s="101"/>
      <c r="D512" s="101"/>
    </row>
    <row r="513" spans="2:4" ht="13">
      <c r="B513" s="101"/>
      <c r="C513" s="101"/>
      <c r="D513" s="101"/>
    </row>
    <row r="514" spans="2:4" ht="13">
      <c r="B514" s="101"/>
      <c r="C514" s="101"/>
      <c r="D514" s="101"/>
    </row>
    <row r="515" spans="2:4" ht="13">
      <c r="B515" s="101"/>
      <c r="C515" s="101"/>
      <c r="D515" s="101"/>
    </row>
    <row r="516" spans="2:4" ht="13">
      <c r="B516" s="101"/>
      <c r="C516" s="101"/>
      <c r="D516" s="101"/>
    </row>
    <row r="517" spans="2:4" ht="13">
      <c r="B517" s="101"/>
      <c r="C517" s="101"/>
      <c r="D517" s="101"/>
    </row>
    <row r="518" spans="2:4" ht="13">
      <c r="B518" s="101"/>
      <c r="C518" s="101"/>
      <c r="D518" s="101"/>
    </row>
    <row r="519" spans="2:4" ht="13">
      <c r="B519" s="101"/>
      <c r="C519" s="101"/>
      <c r="D519" s="101"/>
    </row>
    <row r="520" spans="2:4" ht="13">
      <c r="B520" s="101"/>
      <c r="C520" s="101"/>
      <c r="D520" s="101"/>
    </row>
    <row r="521" spans="2:4" ht="13">
      <c r="B521" s="101"/>
      <c r="C521" s="101"/>
      <c r="D521" s="101"/>
    </row>
    <row r="522" spans="2:4" ht="13">
      <c r="B522" s="101"/>
      <c r="C522" s="101"/>
      <c r="D522" s="101"/>
    </row>
    <row r="523" spans="2:4" ht="13">
      <c r="B523" s="101"/>
      <c r="C523" s="101"/>
      <c r="D523" s="101"/>
    </row>
    <row r="524" spans="2:4" ht="13">
      <c r="B524" s="101"/>
      <c r="C524" s="101"/>
      <c r="D524" s="101"/>
    </row>
    <row r="525" spans="2:4" ht="13">
      <c r="B525" s="101"/>
      <c r="C525" s="101"/>
      <c r="D525" s="101"/>
    </row>
    <row r="526" spans="2:4" ht="13">
      <c r="B526" s="101"/>
      <c r="C526" s="101"/>
      <c r="D526" s="101"/>
    </row>
    <row r="527" spans="2:4" ht="13">
      <c r="B527" s="101"/>
      <c r="C527" s="101"/>
      <c r="D527" s="101"/>
    </row>
    <row r="528" spans="2:4" ht="13">
      <c r="B528" s="101"/>
      <c r="C528" s="101"/>
      <c r="D528" s="101"/>
    </row>
    <row r="529" spans="2:4" ht="13">
      <c r="B529" s="101"/>
      <c r="C529" s="101"/>
      <c r="D529" s="101"/>
    </row>
    <row r="530" spans="2:4" ht="13">
      <c r="B530" s="101"/>
      <c r="C530" s="101"/>
      <c r="D530" s="101"/>
    </row>
    <row r="531" spans="2:4" ht="13">
      <c r="B531" s="101"/>
      <c r="C531" s="101"/>
      <c r="D531" s="101"/>
    </row>
    <row r="532" spans="2:4" ht="13">
      <c r="B532" s="101"/>
      <c r="C532" s="101"/>
      <c r="D532" s="101"/>
    </row>
    <row r="533" spans="2:4" ht="13">
      <c r="B533" s="101"/>
      <c r="C533" s="101"/>
      <c r="D533" s="101"/>
    </row>
    <row r="534" spans="2:4" ht="13">
      <c r="B534" s="101"/>
      <c r="C534" s="101"/>
      <c r="D534" s="101"/>
    </row>
    <row r="535" spans="2:4" ht="13">
      <c r="B535" s="101"/>
      <c r="C535" s="101"/>
      <c r="D535" s="101"/>
    </row>
    <row r="536" spans="2:4" ht="13">
      <c r="B536" s="101"/>
      <c r="C536" s="101"/>
      <c r="D536" s="101"/>
    </row>
    <row r="537" spans="2:4" ht="13">
      <c r="B537" s="101"/>
      <c r="C537" s="101"/>
      <c r="D537" s="101"/>
    </row>
    <row r="538" spans="2:4" ht="13">
      <c r="B538" s="101"/>
      <c r="C538" s="101"/>
      <c r="D538" s="101"/>
    </row>
    <row r="539" spans="2:4" ht="13">
      <c r="B539" s="101"/>
      <c r="C539" s="101"/>
      <c r="D539" s="101"/>
    </row>
    <row r="540" spans="2:4" ht="13">
      <c r="B540" s="101"/>
      <c r="C540" s="101"/>
      <c r="D540" s="101"/>
    </row>
    <row r="541" spans="2:4" ht="13">
      <c r="B541" s="101"/>
      <c r="C541" s="101"/>
      <c r="D541" s="101"/>
    </row>
    <row r="542" spans="2:4" ht="13">
      <c r="B542" s="101"/>
      <c r="C542" s="101"/>
      <c r="D542" s="101"/>
    </row>
    <row r="543" spans="2:4" ht="13">
      <c r="B543" s="101"/>
      <c r="C543" s="101"/>
      <c r="D543" s="101"/>
    </row>
    <row r="544" spans="2:4" ht="13">
      <c r="B544" s="101"/>
      <c r="C544" s="101"/>
      <c r="D544" s="101"/>
    </row>
    <row r="545" spans="2:4" ht="13">
      <c r="B545" s="101"/>
      <c r="C545" s="101"/>
      <c r="D545" s="101"/>
    </row>
    <row r="546" spans="2:4" ht="13">
      <c r="B546" s="101"/>
      <c r="C546" s="101"/>
      <c r="D546" s="101"/>
    </row>
    <row r="547" spans="2:4" ht="13">
      <c r="B547" s="101"/>
      <c r="C547" s="101"/>
      <c r="D547" s="101"/>
    </row>
    <row r="548" spans="2:4" ht="13">
      <c r="B548" s="101"/>
      <c r="C548" s="101"/>
      <c r="D548" s="101"/>
    </row>
    <row r="549" spans="2:4" ht="13">
      <c r="B549" s="101"/>
      <c r="C549" s="101"/>
      <c r="D549" s="101"/>
    </row>
    <row r="550" spans="2:4" ht="13">
      <c r="B550" s="101"/>
      <c r="C550" s="101"/>
      <c r="D550" s="101"/>
    </row>
    <row r="551" spans="2:4" ht="13">
      <c r="B551" s="101"/>
      <c r="C551" s="101"/>
      <c r="D551" s="101"/>
    </row>
    <row r="552" spans="2:4" ht="13">
      <c r="B552" s="101"/>
      <c r="C552" s="101"/>
      <c r="D552" s="101"/>
    </row>
    <row r="553" spans="2:4" ht="13">
      <c r="B553" s="101"/>
      <c r="C553" s="101"/>
      <c r="D553" s="101"/>
    </row>
    <row r="554" spans="2:4" ht="13">
      <c r="B554" s="101"/>
      <c r="C554" s="101"/>
      <c r="D554" s="101"/>
    </row>
    <row r="555" spans="2:4" ht="13">
      <c r="B555" s="101"/>
      <c r="C555" s="101"/>
      <c r="D555" s="101"/>
    </row>
    <row r="556" spans="2:4" ht="13">
      <c r="B556" s="101"/>
      <c r="C556" s="101"/>
      <c r="D556" s="101"/>
    </row>
    <row r="557" spans="2:4" ht="13">
      <c r="B557" s="101"/>
      <c r="C557" s="101"/>
      <c r="D557" s="101"/>
    </row>
    <row r="558" spans="2:4" ht="13">
      <c r="B558" s="101"/>
      <c r="C558" s="101"/>
      <c r="D558" s="101"/>
    </row>
    <row r="559" spans="2:4" ht="13">
      <c r="B559" s="101"/>
      <c r="C559" s="101"/>
      <c r="D559" s="101"/>
    </row>
    <row r="560" spans="2:4" ht="13">
      <c r="B560" s="101"/>
      <c r="C560" s="101"/>
      <c r="D560" s="101"/>
    </row>
    <row r="561" spans="2:4" ht="13">
      <c r="B561" s="101"/>
      <c r="C561" s="101"/>
      <c r="D561" s="101"/>
    </row>
    <row r="562" spans="2:4" ht="13">
      <c r="B562" s="101"/>
      <c r="C562" s="101"/>
      <c r="D562" s="101"/>
    </row>
    <row r="563" spans="2:4" ht="13">
      <c r="B563" s="101"/>
      <c r="C563" s="101"/>
      <c r="D563" s="101"/>
    </row>
    <row r="564" spans="2:4" ht="13">
      <c r="B564" s="101"/>
      <c r="C564" s="101"/>
      <c r="D564" s="101"/>
    </row>
    <row r="565" spans="2:4" ht="13">
      <c r="B565" s="101"/>
      <c r="C565" s="101"/>
      <c r="D565" s="101"/>
    </row>
    <row r="566" spans="2:4" ht="13">
      <c r="B566" s="101"/>
      <c r="C566" s="101"/>
      <c r="D566" s="101"/>
    </row>
    <row r="567" spans="2:4" ht="13">
      <c r="B567" s="101"/>
      <c r="C567" s="101"/>
      <c r="D567" s="101"/>
    </row>
    <row r="568" spans="2:4" ht="13">
      <c r="B568" s="101"/>
      <c r="C568" s="101"/>
      <c r="D568" s="101"/>
    </row>
    <row r="569" spans="2:4" ht="13">
      <c r="B569" s="101"/>
      <c r="C569" s="101"/>
      <c r="D569" s="101"/>
    </row>
    <row r="570" spans="2:4" ht="13">
      <c r="B570" s="101"/>
      <c r="C570" s="101"/>
      <c r="D570" s="101"/>
    </row>
    <row r="571" spans="2:4" ht="13">
      <c r="B571" s="101"/>
      <c r="C571" s="101"/>
      <c r="D571" s="101"/>
    </row>
    <row r="572" spans="2:4" ht="13">
      <c r="B572" s="101"/>
      <c r="C572" s="101"/>
      <c r="D572" s="101"/>
    </row>
    <row r="573" spans="2:4" ht="13">
      <c r="B573" s="101"/>
      <c r="C573" s="101"/>
      <c r="D573" s="101"/>
    </row>
    <row r="574" spans="2:4" ht="13">
      <c r="B574" s="101"/>
      <c r="C574" s="101"/>
      <c r="D574" s="101"/>
    </row>
    <row r="575" spans="2:4" ht="13">
      <c r="B575" s="101"/>
      <c r="C575" s="101"/>
      <c r="D575" s="101"/>
    </row>
    <row r="576" spans="2:4" ht="13">
      <c r="B576" s="101"/>
      <c r="C576" s="101"/>
      <c r="D576" s="101"/>
    </row>
    <row r="577" spans="2:4" ht="13">
      <c r="B577" s="101"/>
      <c r="C577" s="101"/>
      <c r="D577" s="101"/>
    </row>
    <row r="578" spans="2:4" ht="13">
      <c r="B578" s="101"/>
      <c r="C578" s="101"/>
      <c r="D578" s="101"/>
    </row>
    <row r="579" spans="2:4" ht="13">
      <c r="B579" s="101"/>
      <c r="C579" s="101"/>
      <c r="D579" s="101"/>
    </row>
    <row r="580" spans="2:4" ht="13">
      <c r="B580" s="101"/>
      <c r="C580" s="101"/>
      <c r="D580" s="101"/>
    </row>
    <row r="581" spans="2:4" ht="13">
      <c r="B581" s="101"/>
      <c r="C581" s="101"/>
      <c r="D581" s="101"/>
    </row>
    <row r="582" spans="2:4" ht="13">
      <c r="B582" s="101"/>
      <c r="C582" s="101"/>
      <c r="D582" s="101"/>
    </row>
    <row r="583" spans="2:4" ht="13">
      <c r="B583" s="101"/>
      <c r="C583" s="101"/>
      <c r="D583" s="101"/>
    </row>
    <row r="584" spans="2:4" ht="13">
      <c r="B584" s="101"/>
      <c r="C584" s="101"/>
      <c r="D584" s="101"/>
    </row>
    <row r="585" spans="2:4" ht="13">
      <c r="B585" s="101"/>
      <c r="C585" s="101"/>
      <c r="D585" s="101"/>
    </row>
    <row r="586" spans="2:4" ht="13">
      <c r="B586" s="101"/>
      <c r="C586" s="101"/>
      <c r="D586" s="101"/>
    </row>
    <row r="587" spans="2:4" ht="13">
      <c r="B587" s="101"/>
      <c r="C587" s="101"/>
      <c r="D587" s="101"/>
    </row>
    <row r="588" spans="2:4" ht="13">
      <c r="B588" s="101"/>
      <c r="C588" s="101"/>
      <c r="D588" s="101"/>
    </row>
    <row r="589" spans="2:4" ht="13">
      <c r="B589" s="101"/>
      <c r="C589" s="101"/>
      <c r="D589" s="101"/>
    </row>
    <row r="590" spans="2:4" ht="13">
      <c r="B590" s="101"/>
      <c r="C590" s="101"/>
      <c r="D590" s="101"/>
    </row>
    <row r="591" spans="2:4" ht="13">
      <c r="B591" s="101"/>
      <c r="C591" s="101"/>
      <c r="D591" s="101"/>
    </row>
    <row r="592" spans="2:4" ht="13">
      <c r="B592" s="101"/>
      <c r="C592" s="101"/>
      <c r="D592" s="101"/>
    </row>
    <row r="593" spans="2:4" ht="13">
      <c r="B593" s="101"/>
      <c r="C593" s="101"/>
      <c r="D593" s="101"/>
    </row>
    <row r="594" spans="2:4" ht="13">
      <c r="B594" s="101"/>
      <c r="C594" s="101"/>
      <c r="D594" s="101"/>
    </row>
    <row r="595" spans="2:4" ht="13">
      <c r="B595" s="101"/>
      <c r="C595" s="101"/>
      <c r="D595" s="101"/>
    </row>
    <row r="596" spans="2:4" ht="13">
      <c r="B596" s="101"/>
      <c r="C596" s="101"/>
      <c r="D596" s="101"/>
    </row>
    <row r="597" spans="2:4" ht="13">
      <c r="B597" s="101"/>
      <c r="C597" s="101"/>
      <c r="D597" s="101"/>
    </row>
    <row r="598" spans="2:4" ht="13">
      <c r="B598" s="101"/>
      <c r="C598" s="101"/>
      <c r="D598" s="101"/>
    </row>
    <row r="599" spans="2:4" ht="13">
      <c r="B599" s="101"/>
      <c r="C599" s="101"/>
      <c r="D599" s="101"/>
    </row>
    <row r="600" spans="2:4" ht="13">
      <c r="B600" s="101"/>
      <c r="C600" s="101"/>
      <c r="D600" s="101"/>
    </row>
    <row r="601" spans="2:4" ht="13">
      <c r="B601" s="101"/>
      <c r="C601" s="101"/>
      <c r="D601" s="101"/>
    </row>
    <row r="602" spans="2:4" ht="13">
      <c r="B602" s="101"/>
      <c r="C602" s="101"/>
      <c r="D602" s="101"/>
    </row>
    <row r="603" spans="2:4" ht="13">
      <c r="B603" s="101"/>
      <c r="C603" s="101"/>
      <c r="D603" s="101"/>
    </row>
    <row r="604" spans="2:4" ht="13">
      <c r="B604" s="101"/>
      <c r="C604" s="101"/>
      <c r="D604" s="101"/>
    </row>
    <row r="605" spans="2:4" ht="13">
      <c r="B605" s="101"/>
      <c r="C605" s="101"/>
      <c r="D605" s="101"/>
    </row>
    <row r="606" spans="2:4" ht="13">
      <c r="B606" s="101"/>
      <c r="C606" s="101"/>
      <c r="D606" s="101"/>
    </row>
    <row r="607" spans="2:4" ht="13">
      <c r="B607" s="101"/>
      <c r="C607" s="101"/>
      <c r="D607" s="101"/>
    </row>
    <row r="608" spans="2:4" ht="13">
      <c r="B608" s="101"/>
      <c r="C608" s="101"/>
      <c r="D608" s="101"/>
    </row>
    <row r="609" spans="2:4" ht="13">
      <c r="B609" s="101"/>
      <c r="C609" s="101"/>
      <c r="D609" s="101"/>
    </row>
    <row r="610" spans="2:4" ht="13">
      <c r="B610" s="101"/>
      <c r="C610" s="101"/>
      <c r="D610" s="101"/>
    </row>
    <row r="611" spans="2:4" ht="13">
      <c r="B611" s="101"/>
      <c r="C611" s="101"/>
      <c r="D611" s="101"/>
    </row>
    <row r="612" spans="2:4" ht="13">
      <c r="B612" s="101"/>
      <c r="C612" s="101"/>
      <c r="D612" s="101"/>
    </row>
    <row r="613" spans="2:4" ht="13">
      <c r="B613" s="101"/>
      <c r="C613" s="101"/>
      <c r="D613" s="101"/>
    </row>
    <row r="614" spans="2:4" ht="13">
      <c r="B614" s="101"/>
      <c r="C614" s="101"/>
      <c r="D614" s="101"/>
    </row>
    <row r="615" spans="2:4" ht="13">
      <c r="B615" s="101"/>
      <c r="C615" s="101"/>
      <c r="D615" s="101"/>
    </row>
    <row r="616" spans="2:4" ht="13">
      <c r="B616" s="101"/>
      <c r="C616" s="101"/>
      <c r="D616" s="101"/>
    </row>
    <row r="617" spans="2:4" ht="13">
      <c r="B617" s="101"/>
      <c r="C617" s="101"/>
      <c r="D617" s="101"/>
    </row>
    <row r="618" spans="2:4" ht="13">
      <c r="B618" s="101"/>
      <c r="C618" s="101"/>
      <c r="D618" s="101"/>
    </row>
    <row r="619" spans="2:4" ht="13">
      <c r="B619" s="101"/>
      <c r="C619" s="101"/>
      <c r="D619" s="101"/>
    </row>
    <row r="620" spans="2:4" ht="13">
      <c r="B620" s="101"/>
      <c r="C620" s="101"/>
      <c r="D620" s="101"/>
    </row>
    <row r="621" spans="2:4" ht="13">
      <c r="B621" s="101"/>
      <c r="C621" s="101"/>
      <c r="D621" s="101"/>
    </row>
    <row r="622" spans="2:4" ht="13">
      <c r="B622" s="101"/>
      <c r="C622" s="101"/>
      <c r="D622" s="101"/>
    </row>
    <row r="623" spans="2:4" ht="13">
      <c r="B623" s="101"/>
      <c r="C623" s="101"/>
      <c r="D623" s="101"/>
    </row>
    <row r="624" spans="2:4" ht="13">
      <c r="B624" s="101"/>
      <c r="C624" s="101"/>
      <c r="D624" s="101"/>
    </row>
    <row r="625" spans="2:4" ht="13">
      <c r="B625" s="101"/>
      <c r="C625" s="101"/>
      <c r="D625" s="101"/>
    </row>
    <row r="626" spans="2:4" ht="13">
      <c r="B626" s="101"/>
      <c r="C626" s="101"/>
      <c r="D626" s="101"/>
    </row>
    <row r="627" spans="2:4" ht="13">
      <c r="B627" s="101"/>
      <c r="C627" s="101"/>
      <c r="D627" s="101"/>
    </row>
    <row r="628" spans="2:4" ht="13">
      <c r="B628" s="101"/>
      <c r="C628" s="101"/>
      <c r="D628" s="101"/>
    </row>
    <row r="629" spans="2:4" ht="13">
      <c r="B629" s="101"/>
      <c r="C629" s="101"/>
      <c r="D629" s="101"/>
    </row>
    <row r="630" spans="2:4" ht="13">
      <c r="B630" s="101"/>
      <c r="C630" s="101"/>
      <c r="D630" s="101"/>
    </row>
    <row r="631" spans="2:4" ht="13">
      <c r="B631" s="101"/>
      <c r="C631" s="101"/>
      <c r="D631" s="101"/>
    </row>
    <row r="632" spans="2:4" ht="13">
      <c r="B632" s="101"/>
      <c r="C632" s="101"/>
      <c r="D632" s="101"/>
    </row>
    <row r="633" spans="2:4" ht="13">
      <c r="B633" s="101"/>
      <c r="C633" s="101"/>
      <c r="D633" s="101"/>
    </row>
    <row r="634" spans="2:4" ht="13">
      <c r="B634" s="101"/>
      <c r="C634" s="101"/>
      <c r="D634" s="101"/>
    </row>
    <row r="635" spans="2:4" ht="13">
      <c r="B635" s="101"/>
      <c r="C635" s="101"/>
      <c r="D635" s="101"/>
    </row>
    <row r="636" spans="2:4" ht="13">
      <c r="B636" s="101"/>
      <c r="C636" s="101"/>
      <c r="D636" s="101"/>
    </row>
    <row r="637" spans="2:4" ht="13">
      <c r="B637" s="101"/>
      <c r="C637" s="101"/>
      <c r="D637" s="101"/>
    </row>
    <row r="638" spans="2:4" ht="13">
      <c r="B638" s="101"/>
      <c r="C638" s="101"/>
      <c r="D638" s="101"/>
    </row>
    <row r="639" spans="2:4" ht="13">
      <c r="B639" s="101"/>
      <c r="C639" s="101"/>
      <c r="D639" s="101"/>
    </row>
    <row r="640" spans="2:4" ht="13">
      <c r="B640" s="101"/>
      <c r="C640" s="101"/>
      <c r="D640" s="101"/>
    </row>
    <row r="641" spans="2:4" ht="13">
      <c r="B641" s="101"/>
      <c r="C641" s="101"/>
      <c r="D641" s="101"/>
    </row>
    <row r="642" spans="2:4" ht="13">
      <c r="B642" s="101"/>
      <c r="C642" s="101"/>
      <c r="D642" s="101"/>
    </row>
    <row r="643" spans="2:4" ht="13">
      <c r="B643" s="101"/>
      <c r="C643" s="101"/>
      <c r="D643" s="101"/>
    </row>
    <row r="644" spans="2:4" ht="13">
      <c r="B644" s="101"/>
      <c r="C644" s="101"/>
      <c r="D644" s="101"/>
    </row>
    <row r="645" spans="2:4" ht="13">
      <c r="B645" s="101"/>
      <c r="C645" s="101"/>
      <c r="D645" s="101"/>
    </row>
    <row r="646" spans="2:4" ht="13">
      <c r="B646" s="101"/>
      <c r="C646" s="101"/>
      <c r="D646" s="101"/>
    </row>
    <row r="647" spans="2:4" ht="13">
      <c r="B647" s="101"/>
      <c r="C647" s="101"/>
      <c r="D647" s="101"/>
    </row>
    <row r="648" spans="2:4" ht="13">
      <c r="B648" s="101"/>
      <c r="C648" s="101"/>
      <c r="D648" s="101"/>
    </row>
    <row r="649" spans="2:4" ht="13">
      <c r="B649" s="101"/>
      <c r="C649" s="101"/>
      <c r="D649" s="101"/>
    </row>
    <row r="650" spans="2:4" ht="13">
      <c r="B650" s="101"/>
      <c r="C650" s="101"/>
      <c r="D650" s="101"/>
    </row>
    <row r="651" spans="2:4" ht="13">
      <c r="B651" s="101"/>
      <c r="C651" s="101"/>
      <c r="D651" s="101"/>
    </row>
    <row r="652" spans="2:4" ht="13">
      <c r="B652" s="101"/>
      <c r="C652" s="101"/>
      <c r="D652" s="101"/>
    </row>
    <row r="653" spans="2:4" ht="13">
      <c r="B653" s="101"/>
      <c r="C653" s="101"/>
      <c r="D653" s="101"/>
    </row>
    <row r="654" spans="2:4" ht="13">
      <c r="B654" s="101"/>
      <c r="C654" s="101"/>
      <c r="D654" s="101"/>
    </row>
    <row r="655" spans="2:4" ht="13">
      <c r="B655" s="101"/>
      <c r="C655" s="101"/>
      <c r="D655" s="101"/>
    </row>
    <row r="656" spans="2:4" ht="13">
      <c r="B656" s="101"/>
      <c r="C656" s="101"/>
      <c r="D656" s="101"/>
    </row>
    <row r="657" spans="2:4" ht="13">
      <c r="B657" s="101"/>
      <c r="C657" s="101"/>
      <c r="D657" s="101"/>
    </row>
    <row r="658" spans="2:4" ht="13">
      <c r="B658" s="101"/>
      <c r="C658" s="101"/>
      <c r="D658" s="101"/>
    </row>
    <row r="659" spans="2:4" ht="13">
      <c r="B659" s="101"/>
      <c r="C659" s="101"/>
      <c r="D659" s="101"/>
    </row>
    <row r="660" spans="2:4" ht="13">
      <c r="B660" s="101"/>
      <c r="C660" s="101"/>
      <c r="D660" s="101"/>
    </row>
    <row r="661" spans="2:4" ht="13">
      <c r="B661" s="101"/>
      <c r="C661" s="101"/>
      <c r="D661" s="101"/>
    </row>
    <row r="662" spans="2:4" ht="13">
      <c r="B662" s="101"/>
      <c r="C662" s="101"/>
      <c r="D662" s="101"/>
    </row>
    <row r="663" spans="2:4" ht="13">
      <c r="B663" s="101"/>
      <c r="C663" s="101"/>
      <c r="D663" s="101"/>
    </row>
    <row r="664" spans="2:4" ht="13">
      <c r="B664" s="101"/>
      <c r="C664" s="101"/>
      <c r="D664" s="101"/>
    </row>
    <row r="665" spans="2:4" ht="13">
      <c r="B665" s="101"/>
      <c r="C665" s="101"/>
      <c r="D665" s="101"/>
    </row>
    <row r="666" spans="2:4" ht="13">
      <c r="B666" s="101"/>
      <c r="C666" s="101"/>
      <c r="D666" s="101"/>
    </row>
    <row r="667" spans="2:4" ht="13">
      <c r="B667" s="101"/>
      <c r="C667" s="101"/>
      <c r="D667" s="101"/>
    </row>
    <row r="668" spans="2:4" ht="13">
      <c r="B668" s="101"/>
      <c r="C668" s="101"/>
      <c r="D668" s="101"/>
    </row>
    <row r="669" spans="2:4" ht="13">
      <c r="B669" s="101"/>
      <c r="C669" s="101"/>
      <c r="D669" s="101"/>
    </row>
    <row r="670" spans="2:4" ht="13">
      <c r="B670" s="101"/>
      <c r="C670" s="101"/>
      <c r="D670" s="101"/>
    </row>
    <row r="671" spans="2:4" ht="13">
      <c r="B671" s="101"/>
      <c r="C671" s="101"/>
      <c r="D671" s="101"/>
    </row>
    <row r="672" spans="2:4" ht="13">
      <c r="B672" s="101"/>
      <c r="C672" s="101"/>
      <c r="D672" s="101"/>
    </row>
    <row r="673" spans="2:4" ht="13">
      <c r="B673" s="101"/>
      <c r="C673" s="101"/>
      <c r="D673" s="101"/>
    </row>
    <row r="674" spans="2:4" ht="13">
      <c r="B674" s="101"/>
      <c r="C674" s="101"/>
      <c r="D674" s="101"/>
    </row>
    <row r="675" spans="2:4" ht="13">
      <c r="B675" s="101"/>
      <c r="C675" s="101"/>
      <c r="D675" s="101"/>
    </row>
    <row r="676" spans="2:4" ht="13">
      <c r="B676" s="101"/>
      <c r="C676" s="101"/>
      <c r="D676" s="101"/>
    </row>
    <row r="677" spans="2:4" ht="13">
      <c r="B677" s="101"/>
      <c r="C677" s="101"/>
      <c r="D677" s="101"/>
    </row>
    <row r="678" spans="2:4" ht="13">
      <c r="B678" s="101"/>
      <c r="C678" s="101"/>
      <c r="D678" s="101"/>
    </row>
    <row r="679" spans="2:4" ht="13">
      <c r="B679" s="101"/>
      <c r="C679" s="101"/>
      <c r="D679" s="101"/>
    </row>
    <row r="680" spans="2:4" ht="13">
      <c r="B680" s="101"/>
      <c r="C680" s="101"/>
      <c r="D680" s="101"/>
    </row>
    <row r="681" spans="2:4" ht="13">
      <c r="B681" s="101"/>
      <c r="C681" s="101"/>
      <c r="D681" s="101"/>
    </row>
    <row r="682" spans="2:4" ht="13">
      <c r="B682" s="101"/>
      <c r="C682" s="101"/>
      <c r="D682" s="101"/>
    </row>
    <row r="683" spans="2:4" ht="13">
      <c r="B683" s="101"/>
      <c r="C683" s="101"/>
      <c r="D683" s="101"/>
    </row>
    <row r="684" spans="2:4" ht="13">
      <c r="B684" s="101"/>
      <c r="C684" s="101"/>
      <c r="D684" s="101"/>
    </row>
    <row r="685" spans="2:4" ht="13">
      <c r="B685" s="101"/>
      <c r="C685" s="101"/>
      <c r="D685" s="101"/>
    </row>
    <row r="686" spans="2:4" ht="13">
      <c r="B686" s="101"/>
      <c r="C686" s="101"/>
      <c r="D686" s="101"/>
    </row>
    <row r="687" spans="2:4" ht="13">
      <c r="B687" s="101"/>
      <c r="C687" s="101"/>
      <c r="D687" s="101"/>
    </row>
    <row r="688" spans="2:4" ht="13">
      <c r="B688" s="101"/>
      <c r="C688" s="101"/>
      <c r="D688" s="101"/>
    </row>
    <row r="689" spans="2:4" ht="13">
      <c r="B689" s="101"/>
      <c r="C689" s="101"/>
      <c r="D689" s="101"/>
    </row>
    <row r="690" spans="2:4" ht="13">
      <c r="B690" s="101"/>
      <c r="C690" s="101"/>
      <c r="D690" s="101"/>
    </row>
    <row r="691" spans="2:4" ht="13">
      <c r="B691" s="101"/>
      <c r="C691" s="101"/>
      <c r="D691" s="101"/>
    </row>
    <row r="692" spans="2:4" ht="13">
      <c r="B692" s="101"/>
      <c r="C692" s="101"/>
      <c r="D692" s="101"/>
    </row>
    <row r="693" spans="2:4" ht="13">
      <c r="B693" s="101"/>
      <c r="C693" s="101"/>
      <c r="D693" s="101"/>
    </row>
    <row r="694" spans="2:4" ht="13">
      <c r="B694" s="101"/>
      <c r="C694" s="101"/>
      <c r="D694" s="101"/>
    </row>
    <row r="695" spans="2:4" ht="13">
      <c r="B695" s="101"/>
      <c r="C695" s="101"/>
      <c r="D695" s="101"/>
    </row>
    <row r="696" spans="2:4" ht="13">
      <c r="B696" s="101"/>
      <c r="C696" s="101"/>
      <c r="D696" s="101"/>
    </row>
    <row r="697" spans="2:4" ht="13">
      <c r="B697" s="101"/>
      <c r="C697" s="101"/>
      <c r="D697" s="101"/>
    </row>
    <row r="698" spans="2:4" ht="13">
      <c r="B698" s="101"/>
      <c r="C698" s="101"/>
      <c r="D698" s="101"/>
    </row>
    <row r="699" spans="2:4" ht="13">
      <c r="B699" s="101"/>
      <c r="C699" s="101"/>
      <c r="D699" s="101"/>
    </row>
    <row r="700" spans="2:4" ht="13">
      <c r="B700" s="101"/>
      <c r="C700" s="101"/>
      <c r="D700" s="101"/>
    </row>
    <row r="701" spans="2:4" ht="13">
      <c r="B701" s="101"/>
      <c r="C701" s="101"/>
      <c r="D701" s="101"/>
    </row>
    <row r="702" spans="2:4" ht="13">
      <c r="B702" s="101"/>
      <c r="C702" s="101"/>
      <c r="D702" s="101"/>
    </row>
    <row r="703" spans="2:4" ht="13">
      <c r="B703" s="101"/>
      <c r="C703" s="101"/>
      <c r="D703" s="101"/>
    </row>
    <row r="704" spans="2:4" ht="13">
      <c r="B704" s="101"/>
      <c r="C704" s="101"/>
      <c r="D704" s="101"/>
    </row>
    <row r="705" spans="2:4" ht="13">
      <c r="B705" s="101"/>
      <c r="C705" s="101"/>
      <c r="D705" s="101"/>
    </row>
    <row r="706" spans="2:4" ht="13">
      <c r="B706" s="101"/>
      <c r="C706" s="101"/>
      <c r="D706" s="101"/>
    </row>
    <row r="707" spans="2:4" ht="13">
      <c r="B707" s="101"/>
      <c r="C707" s="101"/>
      <c r="D707" s="101"/>
    </row>
    <row r="708" spans="2:4" ht="13">
      <c r="B708" s="101"/>
      <c r="C708" s="101"/>
      <c r="D708" s="101"/>
    </row>
    <row r="709" spans="2:4" ht="13">
      <c r="B709" s="101"/>
      <c r="C709" s="101"/>
      <c r="D709" s="101"/>
    </row>
    <row r="710" spans="2:4" ht="13">
      <c r="B710" s="101"/>
      <c r="C710" s="101"/>
      <c r="D710" s="101"/>
    </row>
    <row r="711" spans="2:4" ht="13">
      <c r="B711" s="101"/>
      <c r="C711" s="101"/>
      <c r="D711" s="101"/>
    </row>
    <row r="712" spans="2:4" ht="13">
      <c r="B712" s="101"/>
      <c r="C712" s="101"/>
      <c r="D712" s="101"/>
    </row>
    <row r="713" spans="2:4" ht="13">
      <c r="B713" s="101"/>
      <c r="C713" s="101"/>
      <c r="D713" s="101"/>
    </row>
    <row r="714" spans="2:4" ht="13">
      <c r="B714" s="101"/>
      <c r="C714" s="101"/>
      <c r="D714" s="101"/>
    </row>
    <row r="715" spans="2:4" ht="13">
      <c r="B715" s="101"/>
      <c r="C715" s="101"/>
      <c r="D715" s="101"/>
    </row>
    <row r="716" spans="2:4" ht="13">
      <c r="B716" s="101"/>
      <c r="C716" s="101"/>
      <c r="D716" s="101"/>
    </row>
    <row r="717" spans="2:4" ht="13">
      <c r="B717" s="101"/>
      <c r="C717" s="101"/>
      <c r="D717" s="101"/>
    </row>
    <row r="718" spans="2:4" ht="13">
      <c r="B718" s="101"/>
      <c r="C718" s="101"/>
      <c r="D718" s="101"/>
    </row>
    <row r="719" spans="2:4" ht="13">
      <c r="B719" s="101"/>
      <c r="C719" s="101"/>
      <c r="D719" s="101"/>
    </row>
    <row r="720" spans="2:4" ht="13">
      <c r="B720" s="101"/>
      <c r="C720" s="101"/>
      <c r="D720" s="101"/>
    </row>
    <row r="721" spans="2:4" ht="13">
      <c r="B721" s="101"/>
      <c r="C721" s="101"/>
      <c r="D721" s="101"/>
    </row>
    <row r="722" spans="2:4" ht="13">
      <c r="B722" s="101"/>
      <c r="C722" s="101"/>
      <c r="D722" s="101"/>
    </row>
    <row r="723" spans="2:4" ht="13">
      <c r="B723" s="101"/>
      <c r="C723" s="101"/>
      <c r="D723" s="101"/>
    </row>
    <row r="724" spans="2:4" ht="13">
      <c r="B724" s="101"/>
      <c r="C724" s="101"/>
      <c r="D724" s="101"/>
    </row>
    <row r="725" spans="2:4" ht="13">
      <c r="B725" s="101"/>
      <c r="C725" s="101"/>
      <c r="D725" s="101"/>
    </row>
    <row r="726" spans="2:4" ht="13">
      <c r="B726" s="101"/>
      <c r="C726" s="101"/>
      <c r="D726" s="101"/>
    </row>
    <row r="727" spans="2:4" ht="13">
      <c r="B727" s="101"/>
      <c r="C727" s="101"/>
      <c r="D727" s="101"/>
    </row>
    <row r="728" spans="2:4" ht="13">
      <c r="B728" s="101"/>
      <c r="C728" s="101"/>
      <c r="D728" s="101"/>
    </row>
    <row r="729" spans="2:4" ht="13">
      <c r="B729" s="101"/>
      <c r="C729" s="101"/>
      <c r="D729" s="101"/>
    </row>
    <row r="730" spans="2:4" ht="13">
      <c r="B730" s="101"/>
      <c r="C730" s="101"/>
      <c r="D730" s="101"/>
    </row>
    <row r="731" spans="2:4" ht="13">
      <c r="B731" s="101"/>
      <c r="C731" s="101"/>
      <c r="D731" s="101"/>
    </row>
    <row r="732" spans="2:4" ht="13">
      <c r="B732" s="101"/>
      <c r="C732" s="101"/>
      <c r="D732" s="101"/>
    </row>
    <row r="733" spans="2:4" ht="13">
      <c r="B733" s="101"/>
      <c r="C733" s="101"/>
      <c r="D733" s="101"/>
    </row>
    <row r="734" spans="2:4" ht="13">
      <c r="B734" s="101"/>
      <c r="C734" s="101"/>
      <c r="D734" s="101"/>
    </row>
    <row r="735" spans="2:4" ht="13">
      <c r="B735" s="101"/>
      <c r="C735" s="101"/>
      <c r="D735" s="101"/>
    </row>
    <row r="736" spans="2:4" ht="13">
      <c r="B736" s="101"/>
      <c r="C736" s="101"/>
      <c r="D736" s="101"/>
    </row>
    <row r="737" spans="2:4" ht="13">
      <c r="B737" s="101"/>
      <c r="C737" s="101"/>
      <c r="D737" s="101"/>
    </row>
    <row r="738" spans="2:4" ht="13">
      <c r="B738" s="101"/>
      <c r="C738" s="101"/>
      <c r="D738" s="101"/>
    </row>
    <row r="739" spans="2:4" ht="13">
      <c r="B739" s="101"/>
      <c r="C739" s="101"/>
      <c r="D739" s="101"/>
    </row>
    <row r="740" spans="2:4" ht="13">
      <c r="B740" s="101"/>
      <c r="C740" s="101"/>
      <c r="D740" s="101"/>
    </row>
    <row r="741" spans="2:4" ht="13">
      <c r="B741" s="101"/>
      <c r="C741" s="101"/>
      <c r="D741" s="101"/>
    </row>
    <row r="742" spans="2:4" ht="13">
      <c r="B742" s="101"/>
      <c r="C742" s="101"/>
      <c r="D742" s="101"/>
    </row>
    <row r="743" spans="2:4" ht="13">
      <c r="B743" s="101"/>
      <c r="C743" s="101"/>
      <c r="D743" s="101"/>
    </row>
    <row r="744" spans="2:4" ht="13">
      <c r="B744" s="101"/>
      <c r="C744" s="101"/>
      <c r="D744" s="101"/>
    </row>
    <row r="745" spans="2:4" ht="13">
      <c r="B745" s="101"/>
      <c r="C745" s="101"/>
      <c r="D745" s="101"/>
    </row>
    <row r="746" spans="2:4" ht="13">
      <c r="B746" s="101"/>
      <c r="C746" s="101"/>
      <c r="D746" s="101"/>
    </row>
    <row r="747" spans="2:4" ht="13">
      <c r="B747" s="101"/>
      <c r="C747" s="101"/>
      <c r="D747" s="101"/>
    </row>
    <row r="748" spans="2:4" ht="13">
      <c r="B748" s="101"/>
      <c r="C748" s="101"/>
      <c r="D748" s="101"/>
    </row>
    <row r="749" spans="2:4" ht="13">
      <c r="B749" s="101"/>
      <c r="C749" s="101"/>
      <c r="D749" s="101"/>
    </row>
    <row r="750" spans="2:4" ht="13">
      <c r="B750" s="101"/>
      <c r="C750" s="101"/>
      <c r="D750" s="101"/>
    </row>
    <row r="751" spans="2:4" ht="13">
      <c r="B751" s="101"/>
      <c r="C751" s="101"/>
      <c r="D751" s="101"/>
    </row>
    <row r="752" spans="2:4" ht="13">
      <c r="B752" s="101"/>
      <c r="C752" s="101"/>
      <c r="D752" s="101"/>
    </row>
    <row r="753" spans="2:4" ht="13">
      <c r="B753" s="101"/>
      <c r="C753" s="101"/>
      <c r="D753" s="101"/>
    </row>
    <row r="754" spans="2:4" ht="13">
      <c r="B754" s="101"/>
      <c r="C754" s="101"/>
      <c r="D754" s="101"/>
    </row>
    <row r="755" spans="2:4" ht="13">
      <c r="B755" s="101"/>
      <c r="C755" s="101"/>
      <c r="D755" s="101"/>
    </row>
    <row r="756" spans="2:4" ht="13">
      <c r="B756" s="101"/>
      <c r="C756" s="101"/>
      <c r="D756" s="101"/>
    </row>
    <row r="757" spans="2:4" ht="13">
      <c r="B757" s="101"/>
      <c r="C757" s="101"/>
      <c r="D757" s="101"/>
    </row>
    <row r="758" spans="2:4" ht="13">
      <c r="B758" s="101"/>
      <c r="C758" s="101"/>
      <c r="D758" s="101"/>
    </row>
    <row r="759" spans="2:4" ht="13">
      <c r="B759" s="101"/>
      <c r="C759" s="101"/>
      <c r="D759" s="101"/>
    </row>
    <row r="760" spans="2:4" ht="13">
      <c r="B760" s="101"/>
      <c r="C760" s="101"/>
      <c r="D760" s="101"/>
    </row>
    <row r="761" spans="2:4" ht="13">
      <c r="B761" s="101"/>
      <c r="C761" s="101"/>
      <c r="D761" s="101"/>
    </row>
    <row r="762" spans="2:4" ht="13">
      <c r="B762" s="101"/>
      <c r="C762" s="101"/>
      <c r="D762" s="101"/>
    </row>
    <row r="763" spans="2:4" ht="13">
      <c r="B763" s="101"/>
      <c r="C763" s="101"/>
      <c r="D763" s="101"/>
    </row>
    <row r="764" spans="2:4" ht="13">
      <c r="B764" s="101"/>
      <c r="C764" s="101"/>
      <c r="D764" s="101"/>
    </row>
    <row r="765" spans="2:4" ht="13">
      <c r="B765" s="101"/>
      <c r="C765" s="101"/>
      <c r="D765" s="101"/>
    </row>
    <row r="766" spans="2:4" ht="13">
      <c r="B766" s="101"/>
      <c r="C766" s="101"/>
      <c r="D766" s="101"/>
    </row>
    <row r="767" spans="2:4" ht="13">
      <c r="B767" s="101"/>
      <c r="C767" s="101"/>
      <c r="D767" s="101"/>
    </row>
    <row r="768" spans="2:4" ht="13">
      <c r="B768" s="101"/>
      <c r="C768" s="101"/>
      <c r="D768" s="101"/>
    </row>
    <row r="769" spans="2:4" ht="13">
      <c r="B769" s="101"/>
      <c r="C769" s="101"/>
      <c r="D769" s="101"/>
    </row>
    <row r="770" spans="2:4" ht="13">
      <c r="B770" s="101"/>
      <c r="C770" s="101"/>
      <c r="D770" s="101"/>
    </row>
    <row r="771" spans="2:4" ht="13">
      <c r="B771" s="101"/>
      <c r="C771" s="101"/>
      <c r="D771" s="101"/>
    </row>
    <row r="772" spans="2:4" ht="13">
      <c r="B772" s="101"/>
      <c r="C772" s="101"/>
      <c r="D772" s="101"/>
    </row>
    <row r="773" spans="2:4" ht="13">
      <c r="B773" s="101"/>
      <c r="C773" s="101"/>
      <c r="D773" s="101"/>
    </row>
    <row r="774" spans="2:4" ht="13">
      <c r="B774" s="101"/>
      <c r="C774" s="101"/>
      <c r="D774" s="101"/>
    </row>
    <row r="775" spans="2:4" ht="13">
      <c r="B775" s="101"/>
      <c r="C775" s="101"/>
      <c r="D775" s="101"/>
    </row>
    <row r="776" spans="2:4" ht="13">
      <c r="B776" s="101"/>
      <c r="C776" s="101"/>
      <c r="D776" s="101"/>
    </row>
    <row r="777" spans="2:4" ht="13">
      <c r="B777" s="101"/>
      <c r="C777" s="101"/>
      <c r="D777" s="101"/>
    </row>
    <row r="778" spans="2:4" ht="13">
      <c r="B778" s="101"/>
      <c r="C778" s="101"/>
      <c r="D778" s="101"/>
    </row>
    <row r="779" spans="2:4" ht="13">
      <c r="B779" s="101"/>
      <c r="C779" s="101"/>
      <c r="D779" s="101"/>
    </row>
    <row r="780" spans="2:4" ht="13">
      <c r="B780" s="101"/>
      <c r="C780" s="101"/>
      <c r="D780" s="101"/>
    </row>
    <row r="781" spans="2:4" ht="13">
      <c r="B781" s="101"/>
      <c r="C781" s="101"/>
      <c r="D781" s="101"/>
    </row>
    <row r="782" spans="2:4" ht="13">
      <c r="B782" s="101"/>
      <c r="C782" s="101"/>
      <c r="D782" s="101"/>
    </row>
    <row r="783" spans="2:4" ht="13">
      <c r="B783" s="101"/>
      <c r="C783" s="101"/>
      <c r="D783" s="101"/>
    </row>
    <row r="784" spans="2:4" ht="13">
      <c r="B784" s="101"/>
      <c r="C784" s="101"/>
      <c r="D784" s="101"/>
    </row>
    <row r="785" spans="2:4" ht="13">
      <c r="B785" s="101"/>
      <c r="C785" s="101"/>
      <c r="D785" s="101"/>
    </row>
    <row r="786" spans="2:4" ht="13">
      <c r="B786" s="101"/>
      <c r="C786" s="101"/>
      <c r="D786" s="101"/>
    </row>
    <row r="787" spans="2:4" ht="13">
      <c r="B787" s="101"/>
      <c r="C787" s="101"/>
      <c r="D787" s="101"/>
    </row>
    <row r="788" spans="2:4" ht="13">
      <c r="B788" s="101"/>
      <c r="C788" s="101"/>
      <c r="D788" s="101"/>
    </row>
    <row r="789" spans="2:4" ht="13">
      <c r="B789" s="101"/>
      <c r="C789" s="101"/>
      <c r="D789" s="101"/>
    </row>
    <row r="790" spans="2:4" ht="13">
      <c r="B790" s="101"/>
      <c r="C790" s="101"/>
      <c r="D790" s="101"/>
    </row>
    <row r="791" spans="2:4" ht="13">
      <c r="B791" s="101"/>
      <c r="C791" s="101"/>
      <c r="D791" s="101"/>
    </row>
    <row r="792" spans="2:4" ht="13">
      <c r="B792" s="101"/>
      <c r="C792" s="101"/>
      <c r="D792" s="101"/>
    </row>
    <row r="793" spans="2:4" ht="13">
      <c r="B793" s="101"/>
      <c r="C793" s="101"/>
      <c r="D793" s="101"/>
    </row>
    <row r="794" spans="2:4" ht="13">
      <c r="B794" s="101"/>
      <c r="C794" s="101"/>
      <c r="D794" s="101"/>
    </row>
    <row r="795" spans="2:4" ht="13">
      <c r="B795" s="101"/>
      <c r="C795" s="101"/>
      <c r="D795" s="101"/>
    </row>
    <row r="796" spans="2:4" ht="13">
      <c r="B796" s="101"/>
      <c r="C796" s="101"/>
      <c r="D796" s="101"/>
    </row>
    <row r="797" spans="2:4" ht="13">
      <c r="B797" s="101"/>
      <c r="C797" s="101"/>
      <c r="D797" s="101"/>
    </row>
    <row r="798" spans="2:4" ht="13">
      <c r="B798" s="101"/>
      <c r="C798" s="101"/>
      <c r="D798" s="101"/>
    </row>
    <row r="799" spans="2:4" ht="13">
      <c r="B799" s="101"/>
      <c r="C799" s="101"/>
      <c r="D799" s="101"/>
    </row>
    <row r="800" spans="2:4" ht="13">
      <c r="B800" s="101"/>
      <c r="C800" s="101"/>
      <c r="D800" s="101"/>
    </row>
    <row r="801" spans="2:4" ht="13">
      <c r="B801" s="101"/>
      <c r="C801" s="101"/>
      <c r="D801" s="101"/>
    </row>
    <row r="802" spans="2:4" ht="13">
      <c r="B802" s="101"/>
      <c r="C802" s="101"/>
      <c r="D802" s="101"/>
    </row>
    <row r="803" spans="2:4" ht="13">
      <c r="B803" s="101"/>
      <c r="C803" s="101"/>
      <c r="D803" s="101"/>
    </row>
    <row r="804" spans="2:4" ht="13">
      <c r="B804" s="101"/>
      <c r="C804" s="101"/>
      <c r="D804" s="101"/>
    </row>
    <row r="805" spans="2:4" ht="13">
      <c r="B805" s="101"/>
      <c r="C805" s="101"/>
      <c r="D805" s="101"/>
    </row>
    <row r="806" spans="2:4" ht="13">
      <c r="B806" s="101"/>
      <c r="C806" s="101"/>
      <c r="D806" s="101"/>
    </row>
    <row r="807" spans="2:4" ht="13">
      <c r="B807" s="101"/>
      <c r="C807" s="101"/>
      <c r="D807" s="101"/>
    </row>
    <row r="808" spans="2:4" ht="13">
      <c r="B808" s="101"/>
      <c r="C808" s="101"/>
      <c r="D808" s="101"/>
    </row>
    <row r="809" spans="2:4" ht="13">
      <c r="B809" s="101"/>
      <c r="C809" s="101"/>
      <c r="D809" s="101"/>
    </row>
    <row r="810" spans="2:4" ht="13">
      <c r="B810" s="101"/>
      <c r="C810" s="101"/>
      <c r="D810" s="101"/>
    </row>
    <row r="811" spans="2:4" ht="13">
      <c r="B811" s="101"/>
      <c r="C811" s="101"/>
      <c r="D811" s="101"/>
    </row>
    <row r="812" spans="2:4" ht="13">
      <c r="B812" s="101"/>
      <c r="C812" s="101"/>
      <c r="D812" s="101"/>
    </row>
    <row r="813" spans="2:4" ht="13">
      <c r="B813" s="101"/>
      <c r="C813" s="101"/>
      <c r="D813" s="101"/>
    </row>
    <row r="814" spans="2:4" ht="13">
      <c r="B814" s="101"/>
      <c r="C814" s="101"/>
      <c r="D814" s="101"/>
    </row>
    <row r="815" spans="2:4" ht="13">
      <c r="B815" s="101"/>
      <c r="C815" s="101"/>
      <c r="D815" s="101"/>
    </row>
    <row r="816" spans="2:4" ht="13">
      <c r="B816" s="101"/>
      <c r="C816" s="101"/>
      <c r="D816" s="101"/>
    </row>
    <row r="817" spans="2:4" ht="13">
      <c r="B817" s="101"/>
      <c r="C817" s="101"/>
      <c r="D817" s="101"/>
    </row>
    <row r="818" spans="2:4" ht="13">
      <c r="B818" s="101"/>
      <c r="C818" s="101"/>
      <c r="D818" s="101"/>
    </row>
    <row r="819" spans="2:4" ht="13">
      <c r="B819" s="101"/>
      <c r="C819" s="101"/>
      <c r="D819" s="101"/>
    </row>
    <row r="820" spans="2:4" ht="13">
      <c r="B820" s="101"/>
      <c r="C820" s="101"/>
      <c r="D820" s="101"/>
    </row>
    <row r="821" spans="2:4" ht="13">
      <c r="B821" s="101"/>
      <c r="C821" s="101"/>
      <c r="D821" s="101"/>
    </row>
    <row r="822" spans="2:4" ht="13">
      <c r="B822" s="101"/>
      <c r="C822" s="101"/>
      <c r="D822" s="101"/>
    </row>
    <row r="823" spans="2:4" ht="13">
      <c r="B823" s="101"/>
      <c r="C823" s="101"/>
      <c r="D823" s="101"/>
    </row>
    <row r="824" spans="2:4" ht="13">
      <c r="B824" s="101"/>
      <c r="C824" s="101"/>
      <c r="D824" s="101"/>
    </row>
    <row r="825" spans="2:4" ht="13">
      <c r="B825" s="101"/>
      <c r="C825" s="101"/>
      <c r="D825" s="101"/>
    </row>
    <row r="826" spans="2:4" ht="13">
      <c r="B826" s="101"/>
      <c r="C826" s="101"/>
      <c r="D826" s="101"/>
    </row>
    <row r="827" spans="2:4" ht="13">
      <c r="B827" s="101"/>
      <c r="C827" s="101"/>
      <c r="D827" s="101"/>
    </row>
    <row r="828" spans="2:4" ht="13">
      <c r="B828" s="101"/>
      <c r="C828" s="101"/>
      <c r="D828" s="101"/>
    </row>
    <row r="829" spans="2:4" ht="13">
      <c r="B829" s="101"/>
      <c r="C829" s="101"/>
      <c r="D829" s="101"/>
    </row>
    <row r="830" spans="2:4" ht="13">
      <c r="B830" s="101"/>
      <c r="C830" s="101"/>
      <c r="D830" s="101"/>
    </row>
    <row r="831" spans="2:4" ht="13">
      <c r="B831" s="101"/>
      <c r="C831" s="101"/>
      <c r="D831" s="101"/>
    </row>
    <row r="832" spans="2:4" ht="13">
      <c r="B832" s="101"/>
      <c r="C832" s="101"/>
      <c r="D832" s="101"/>
    </row>
    <row r="833" spans="2:4" ht="13">
      <c r="B833" s="101"/>
      <c r="C833" s="101"/>
      <c r="D833" s="101"/>
    </row>
    <row r="834" spans="2:4" ht="13">
      <c r="B834" s="101"/>
      <c r="C834" s="101"/>
      <c r="D834" s="101"/>
    </row>
    <row r="835" spans="2:4" ht="13">
      <c r="B835" s="101"/>
      <c r="C835" s="101"/>
      <c r="D835" s="101"/>
    </row>
    <row r="836" spans="2:4" ht="13">
      <c r="B836" s="101"/>
      <c r="C836" s="101"/>
      <c r="D836" s="101"/>
    </row>
    <row r="837" spans="2:4" ht="13">
      <c r="B837" s="101"/>
      <c r="C837" s="101"/>
      <c r="D837" s="101"/>
    </row>
    <row r="838" spans="2:4" ht="13">
      <c r="B838" s="101"/>
      <c r="C838" s="101"/>
      <c r="D838" s="101"/>
    </row>
    <row r="839" spans="2:4" ht="13">
      <c r="B839" s="101"/>
      <c r="C839" s="101"/>
      <c r="D839" s="101"/>
    </row>
    <row r="840" spans="2:4" ht="13">
      <c r="B840" s="101"/>
      <c r="C840" s="101"/>
      <c r="D840" s="101"/>
    </row>
    <row r="841" spans="2:4" ht="13">
      <c r="B841" s="101"/>
      <c r="C841" s="101"/>
      <c r="D841" s="101"/>
    </row>
    <row r="842" spans="2:4" ht="13">
      <c r="B842" s="101"/>
      <c r="C842" s="101"/>
      <c r="D842" s="101"/>
    </row>
    <row r="843" spans="2:4" ht="13">
      <c r="B843" s="101"/>
      <c r="C843" s="101"/>
      <c r="D843" s="101"/>
    </row>
    <row r="844" spans="2:4" ht="13">
      <c r="B844" s="101"/>
      <c r="C844" s="101"/>
      <c r="D844" s="101"/>
    </row>
    <row r="845" spans="2:4" ht="13">
      <c r="B845" s="101"/>
      <c r="C845" s="101"/>
      <c r="D845" s="101"/>
    </row>
    <row r="846" spans="2:4" ht="13">
      <c r="B846" s="101"/>
      <c r="C846" s="101"/>
      <c r="D846" s="101"/>
    </row>
    <row r="847" spans="2:4" ht="13">
      <c r="B847" s="101"/>
      <c r="C847" s="101"/>
      <c r="D847" s="101"/>
    </row>
    <row r="848" spans="2:4" ht="13">
      <c r="B848" s="101"/>
      <c r="C848" s="101"/>
      <c r="D848" s="101"/>
    </row>
    <row r="849" spans="2:4" ht="13">
      <c r="B849" s="101"/>
      <c r="C849" s="101"/>
      <c r="D849" s="101"/>
    </row>
    <row r="850" spans="2:4" ht="13">
      <c r="B850" s="101"/>
      <c r="C850" s="101"/>
      <c r="D850" s="101"/>
    </row>
    <row r="851" spans="2:4" ht="13">
      <c r="B851" s="101"/>
      <c r="C851" s="101"/>
      <c r="D851" s="101"/>
    </row>
    <row r="852" spans="2:4" ht="13">
      <c r="B852" s="101"/>
      <c r="C852" s="101"/>
      <c r="D852" s="101"/>
    </row>
    <row r="853" spans="2:4" ht="13">
      <c r="B853" s="101"/>
      <c r="C853" s="101"/>
      <c r="D853" s="101"/>
    </row>
    <row r="854" spans="2:4" ht="13">
      <c r="B854" s="101"/>
      <c r="C854" s="101"/>
      <c r="D854" s="101"/>
    </row>
    <row r="855" spans="2:4" ht="13">
      <c r="B855" s="101"/>
      <c r="C855" s="101"/>
      <c r="D855" s="101"/>
    </row>
    <row r="856" spans="2:4" ht="13">
      <c r="B856" s="101"/>
      <c r="C856" s="101"/>
      <c r="D856" s="101"/>
    </row>
    <row r="857" spans="2:4" ht="13">
      <c r="B857" s="101"/>
      <c r="C857" s="101"/>
      <c r="D857" s="101"/>
    </row>
    <row r="858" spans="2:4" ht="13">
      <c r="B858" s="101"/>
      <c r="C858" s="101"/>
      <c r="D858" s="101"/>
    </row>
    <row r="859" spans="2:4" ht="13">
      <c r="B859" s="101"/>
      <c r="C859" s="101"/>
      <c r="D859" s="101"/>
    </row>
    <row r="860" spans="2:4" ht="13">
      <c r="B860" s="101"/>
      <c r="C860" s="101"/>
      <c r="D860" s="101"/>
    </row>
    <row r="861" spans="2:4" ht="13">
      <c r="B861" s="101"/>
      <c r="C861" s="101"/>
      <c r="D861" s="101"/>
    </row>
    <row r="862" spans="2:4" ht="13">
      <c r="B862" s="101"/>
      <c r="C862" s="101"/>
      <c r="D862" s="101"/>
    </row>
    <row r="863" spans="2:4" ht="13">
      <c r="B863" s="101"/>
      <c r="C863" s="101"/>
      <c r="D863" s="101"/>
    </row>
    <row r="864" spans="2:4" ht="13">
      <c r="B864" s="101"/>
      <c r="C864" s="101"/>
      <c r="D864" s="101"/>
    </row>
    <row r="865" spans="2:4" ht="13">
      <c r="B865" s="101"/>
      <c r="C865" s="101"/>
      <c r="D865" s="101"/>
    </row>
    <row r="866" spans="2:4" ht="13">
      <c r="B866" s="101"/>
      <c r="C866" s="101"/>
      <c r="D866" s="101"/>
    </row>
    <row r="867" spans="2:4" ht="13">
      <c r="B867" s="101"/>
      <c r="C867" s="101"/>
      <c r="D867" s="101"/>
    </row>
    <row r="868" spans="2:4" ht="13">
      <c r="B868" s="101"/>
      <c r="C868" s="101"/>
      <c r="D868" s="101"/>
    </row>
    <row r="869" spans="2:4" ht="13">
      <c r="B869" s="101"/>
      <c r="C869" s="101"/>
      <c r="D869" s="101"/>
    </row>
    <row r="870" spans="2:4" ht="13">
      <c r="B870" s="101"/>
      <c r="C870" s="101"/>
      <c r="D870" s="101"/>
    </row>
    <row r="871" spans="2:4" ht="13">
      <c r="B871" s="101"/>
      <c r="C871" s="101"/>
      <c r="D871" s="101"/>
    </row>
    <row r="872" spans="2:4" ht="13">
      <c r="B872" s="101"/>
      <c r="C872" s="101"/>
      <c r="D872" s="101"/>
    </row>
    <row r="873" spans="2:4" ht="13">
      <c r="B873" s="101"/>
      <c r="C873" s="101"/>
      <c r="D873" s="101"/>
    </row>
    <row r="874" spans="2:4" ht="13">
      <c r="B874" s="101"/>
      <c r="C874" s="101"/>
      <c r="D874" s="101"/>
    </row>
    <row r="875" spans="2:4" ht="13">
      <c r="B875" s="101"/>
      <c r="C875" s="101"/>
      <c r="D875" s="101"/>
    </row>
    <row r="876" spans="2:4" ht="13">
      <c r="B876" s="101"/>
      <c r="C876" s="101"/>
      <c r="D876" s="101"/>
    </row>
    <row r="877" spans="2:4" ht="13">
      <c r="B877" s="101"/>
      <c r="C877" s="101"/>
      <c r="D877" s="101"/>
    </row>
    <row r="878" spans="2:4" ht="13">
      <c r="B878" s="101"/>
      <c r="C878" s="101"/>
      <c r="D878" s="101"/>
    </row>
    <row r="879" spans="2:4" ht="13">
      <c r="B879" s="101"/>
      <c r="C879" s="101"/>
      <c r="D879" s="101"/>
    </row>
    <row r="880" spans="2:4" ht="13">
      <c r="B880" s="101"/>
      <c r="C880" s="101"/>
      <c r="D880" s="101"/>
    </row>
    <row r="881" spans="2:4" ht="13">
      <c r="B881" s="101"/>
      <c r="C881" s="101"/>
      <c r="D881" s="101"/>
    </row>
    <row r="882" spans="2:4" ht="13">
      <c r="B882" s="101"/>
      <c r="C882" s="101"/>
      <c r="D882" s="101"/>
    </row>
    <row r="883" spans="2:4" ht="13">
      <c r="B883" s="101"/>
      <c r="C883" s="101"/>
      <c r="D883" s="101"/>
    </row>
    <row r="884" spans="2:4" ht="13">
      <c r="B884" s="101"/>
      <c r="C884" s="101"/>
      <c r="D884" s="101"/>
    </row>
    <row r="885" spans="2:4" ht="13">
      <c r="B885" s="101"/>
      <c r="C885" s="101"/>
      <c r="D885" s="101"/>
    </row>
    <row r="886" spans="2:4" ht="13">
      <c r="B886" s="101"/>
      <c r="C886" s="101"/>
      <c r="D886" s="101"/>
    </row>
    <row r="887" spans="2:4" ht="13">
      <c r="B887" s="101"/>
      <c r="C887" s="101"/>
      <c r="D887" s="101"/>
    </row>
    <row r="888" spans="2:4" ht="13">
      <c r="B888" s="101"/>
      <c r="C888" s="101"/>
      <c r="D888" s="101"/>
    </row>
    <row r="889" spans="2:4" ht="13">
      <c r="B889" s="101"/>
      <c r="C889" s="101"/>
      <c r="D889" s="101"/>
    </row>
    <row r="890" spans="2:4" ht="13">
      <c r="B890" s="101"/>
      <c r="C890" s="101"/>
      <c r="D890" s="101"/>
    </row>
    <row r="891" spans="2:4" ht="13">
      <c r="B891" s="101"/>
      <c r="C891" s="101"/>
      <c r="D891" s="101"/>
    </row>
    <row r="892" spans="2:4" ht="13">
      <c r="B892" s="101"/>
      <c r="C892" s="101"/>
      <c r="D892" s="101"/>
    </row>
    <row r="893" spans="2:4" ht="13">
      <c r="B893" s="101"/>
      <c r="C893" s="101"/>
      <c r="D893" s="101"/>
    </row>
    <row r="894" spans="2:4" ht="13">
      <c r="B894" s="101"/>
      <c r="C894" s="101"/>
      <c r="D894" s="101"/>
    </row>
    <row r="895" spans="2:4" ht="13">
      <c r="B895" s="101"/>
      <c r="C895" s="101"/>
      <c r="D895" s="101"/>
    </row>
    <row r="896" spans="2:4" ht="13">
      <c r="B896" s="101"/>
      <c r="C896" s="101"/>
      <c r="D896" s="101"/>
    </row>
    <row r="897" spans="2:4" ht="13">
      <c r="B897" s="101"/>
      <c r="C897" s="101"/>
      <c r="D897" s="101"/>
    </row>
    <row r="898" spans="2:4" ht="13">
      <c r="B898" s="101"/>
      <c r="C898" s="101"/>
      <c r="D898" s="101"/>
    </row>
    <row r="899" spans="2:4" ht="13">
      <c r="B899" s="101"/>
      <c r="C899" s="101"/>
      <c r="D899" s="101"/>
    </row>
    <row r="900" spans="2:4" ht="13">
      <c r="B900" s="101"/>
      <c r="C900" s="101"/>
      <c r="D900" s="101"/>
    </row>
    <row r="901" spans="2:4" ht="13">
      <c r="B901" s="101"/>
      <c r="C901" s="101"/>
      <c r="D901" s="101"/>
    </row>
    <row r="902" spans="2:4" ht="13">
      <c r="B902" s="101"/>
      <c r="C902" s="101"/>
      <c r="D902" s="101"/>
    </row>
    <row r="903" spans="2:4" ht="13">
      <c r="B903" s="101"/>
      <c r="C903" s="101"/>
      <c r="D903" s="101"/>
    </row>
    <row r="904" spans="2:4" ht="13">
      <c r="B904" s="101"/>
      <c r="C904" s="101"/>
      <c r="D904" s="101"/>
    </row>
    <row r="905" spans="2:4" ht="13">
      <c r="B905" s="101"/>
      <c r="C905" s="101"/>
      <c r="D905" s="101"/>
    </row>
    <row r="906" spans="2:4" ht="13">
      <c r="B906" s="101"/>
      <c r="C906" s="101"/>
      <c r="D906" s="101"/>
    </row>
    <row r="907" spans="2:4" ht="13">
      <c r="B907" s="101"/>
      <c r="C907" s="101"/>
      <c r="D907" s="101"/>
    </row>
    <row r="908" spans="2:4" ht="13">
      <c r="B908" s="101"/>
      <c r="C908" s="101"/>
      <c r="D908" s="101"/>
    </row>
    <row r="909" spans="2:4" ht="13">
      <c r="B909" s="101"/>
      <c r="C909" s="101"/>
      <c r="D909" s="101"/>
    </row>
    <row r="910" spans="2:4" ht="13">
      <c r="B910" s="101"/>
      <c r="C910" s="101"/>
      <c r="D910" s="101"/>
    </row>
    <row r="911" spans="2:4" ht="13">
      <c r="B911" s="101"/>
      <c r="C911" s="101"/>
      <c r="D911" s="101"/>
    </row>
    <row r="912" spans="2:4" ht="13">
      <c r="B912" s="101"/>
      <c r="C912" s="101"/>
      <c r="D912" s="101"/>
    </row>
    <row r="913" spans="2:4" ht="13">
      <c r="B913" s="101"/>
      <c r="C913" s="101"/>
      <c r="D913" s="101"/>
    </row>
    <row r="914" spans="2:4" ht="13">
      <c r="B914" s="101"/>
      <c r="C914" s="101"/>
      <c r="D914" s="101"/>
    </row>
    <row r="915" spans="2:4" ht="13">
      <c r="B915" s="101"/>
      <c r="C915" s="101"/>
      <c r="D915" s="101"/>
    </row>
    <row r="916" spans="2:4" ht="13">
      <c r="B916" s="101"/>
      <c r="C916" s="101"/>
      <c r="D916" s="101"/>
    </row>
    <row r="917" spans="2:4" ht="13">
      <c r="B917" s="101"/>
      <c r="C917" s="101"/>
      <c r="D917" s="101"/>
    </row>
    <row r="918" spans="2:4" ht="13">
      <c r="B918" s="101"/>
      <c r="C918" s="101"/>
      <c r="D918" s="101"/>
    </row>
    <row r="919" spans="2:4" ht="13">
      <c r="B919" s="101"/>
      <c r="C919" s="101"/>
      <c r="D919" s="101"/>
    </row>
    <row r="920" spans="2:4" ht="13">
      <c r="B920" s="101"/>
      <c r="C920" s="101"/>
      <c r="D920" s="101"/>
    </row>
    <row r="921" spans="2:4" ht="13">
      <c r="B921" s="101"/>
      <c r="C921" s="101"/>
      <c r="D921" s="101"/>
    </row>
    <row r="922" spans="2:4" ht="13">
      <c r="B922" s="101"/>
      <c r="C922" s="101"/>
      <c r="D922" s="101"/>
    </row>
    <row r="923" spans="2:4" ht="13">
      <c r="B923" s="101"/>
      <c r="C923" s="101"/>
      <c r="D923" s="101"/>
    </row>
    <row r="924" spans="2:4" ht="13">
      <c r="B924" s="101"/>
      <c r="C924" s="101"/>
      <c r="D924" s="101"/>
    </row>
    <row r="925" spans="2:4" ht="13">
      <c r="B925" s="101"/>
      <c r="C925" s="101"/>
      <c r="D925" s="101"/>
    </row>
    <row r="926" spans="2:4" ht="13">
      <c r="B926" s="101"/>
      <c r="C926" s="101"/>
      <c r="D926" s="101"/>
    </row>
    <row r="927" spans="2:4" ht="13">
      <c r="B927" s="101"/>
      <c r="C927" s="101"/>
      <c r="D927" s="101"/>
    </row>
    <row r="928" spans="2:4" ht="13">
      <c r="B928" s="101"/>
      <c r="C928" s="101"/>
      <c r="D928" s="101"/>
    </row>
    <row r="929" spans="2:4" ht="13">
      <c r="B929" s="101"/>
      <c r="C929" s="101"/>
      <c r="D929" s="101"/>
    </row>
    <row r="930" spans="2:4" ht="13">
      <c r="B930" s="101"/>
      <c r="C930" s="101"/>
      <c r="D930" s="101"/>
    </row>
    <row r="931" spans="2:4" ht="13">
      <c r="B931" s="101"/>
      <c r="C931" s="101"/>
      <c r="D931" s="101"/>
    </row>
    <row r="932" spans="2:4" ht="13">
      <c r="B932" s="101"/>
      <c r="C932" s="101"/>
      <c r="D932" s="101"/>
    </row>
    <row r="933" spans="2:4" ht="13">
      <c r="B933" s="101"/>
      <c r="C933" s="101"/>
      <c r="D933" s="101"/>
    </row>
    <row r="934" spans="2:4" ht="13">
      <c r="B934" s="101"/>
      <c r="C934" s="101"/>
      <c r="D934" s="101"/>
    </row>
    <row r="935" spans="2:4" ht="13">
      <c r="B935" s="101"/>
      <c r="C935" s="101"/>
      <c r="D935" s="101"/>
    </row>
    <row r="936" spans="2:4" ht="13">
      <c r="B936" s="101"/>
      <c r="C936" s="101"/>
      <c r="D936" s="101"/>
    </row>
    <row r="937" spans="2:4" ht="13">
      <c r="B937" s="101"/>
      <c r="C937" s="101"/>
      <c r="D937" s="101"/>
    </row>
    <row r="938" spans="2:4" ht="13">
      <c r="B938" s="101"/>
      <c r="C938" s="101"/>
      <c r="D938" s="101"/>
    </row>
    <row r="939" spans="2:4" ht="13">
      <c r="B939" s="101"/>
      <c r="C939" s="101"/>
      <c r="D939" s="101"/>
    </row>
    <row r="940" spans="2:4" ht="13">
      <c r="B940" s="101"/>
      <c r="C940" s="101"/>
      <c r="D940" s="101"/>
    </row>
    <row r="941" spans="2:4" ht="13">
      <c r="B941" s="101"/>
      <c r="C941" s="101"/>
      <c r="D941" s="101"/>
    </row>
    <row r="942" spans="2:4" ht="13">
      <c r="B942" s="101"/>
      <c r="C942" s="101"/>
      <c r="D942" s="101"/>
    </row>
    <row r="943" spans="2:4" ht="13">
      <c r="B943" s="101"/>
      <c r="C943" s="101"/>
      <c r="D943" s="101"/>
    </row>
    <row r="944" spans="2:4" ht="13">
      <c r="B944" s="101"/>
      <c r="C944" s="101"/>
      <c r="D944" s="101"/>
    </row>
    <row r="945" spans="2:4" ht="13">
      <c r="B945" s="101"/>
      <c r="C945" s="101"/>
      <c r="D945" s="101"/>
    </row>
    <row r="946" spans="2:4" ht="13">
      <c r="B946" s="101"/>
      <c r="C946" s="101"/>
      <c r="D946" s="101"/>
    </row>
    <row r="947" spans="2:4" ht="13">
      <c r="B947" s="101"/>
      <c r="C947" s="101"/>
      <c r="D947" s="101"/>
    </row>
    <row r="948" spans="2:4" ht="13">
      <c r="B948" s="101"/>
      <c r="C948" s="101"/>
      <c r="D948" s="101"/>
    </row>
    <row r="949" spans="2:4" ht="13">
      <c r="B949" s="101"/>
      <c r="C949" s="101"/>
      <c r="D949" s="101"/>
    </row>
    <row r="950" spans="2:4" ht="13">
      <c r="B950" s="101"/>
      <c r="C950" s="101"/>
      <c r="D950" s="101"/>
    </row>
    <row r="951" spans="2:4" ht="13">
      <c r="B951" s="101"/>
      <c r="C951" s="101"/>
      <c r="D951" s="101"/>
    </row>
    <row r="952" spans="2:4" ht="13">
      <c r="B952" s="101"/>
      <c r="C952" s="101"/>
      <c r="D952" s="101"/>
    </row>
    <row r="953" spans="2:4" ht="13">
      <c r="B953" s="101"/>
      <c r="C953" s="101"/>
      <c r="D953" s="101"/>
    </row>
    <row r="954" spans="2:4" ht="13">
      <c r="B954" s="101"/>
      <c r="C954" s="101"/>
      <c r="D954" s="101"/>
    </row>
    <row r="955" spans="2:4" ht="13">
      <c r="B955" s="101"/>
      <c r="C955" s="101"/>
      <c r="D955" s="101"/>
    </row>
    <row r="956" spans="2:4" ht="13">
      <c r="B956" s="101"/>
      <c r="C956" s="101"/>
      <c r="D956" s="101"/>
    </row>
    <row r="957" spans="2:4" ht="13">
      <c r="B957" s="101"/>
      <c r="C957" s="101"/>
      <c r="D957" s="101"/>
    </row>
    <row r="958" spans="2:4" ht="13">
      <c r="B958" s="101"/>
      <c r="C958" s="101"/>
      <c r="D958" s="101"/>
    </row>
    <row r="959" spans="2:4" ht="13">
      <c r="B959" s="101"/>
      <c r="C959" s="101"/>
      <c r="D959" s="101"/>
    </row>
    <row r="960" spans="2:4" ht="13">
      <c r="B960" s="101"/>
      <c r="C960" s="101"/>
      <c r="D960" s="101"/>
    </row>
    <row r="961" spans="2:4" ht="13">
      <c r="B961" s="101"/>
      <c r="C961" s="101"/>
      <c r="D961" s="101"/>
    </row>
    <row r="962" spans="2:4" ht="13">
      <c r="B962" s="101"/>
      <c r="C962" s="101"/>
      <c r="D962" s="101"/>
    </row>
    <row r="963" spans="2:4" ht="13">
      <c r="B963" s="101"/>
      <c r="C963" s="101"/>
      <c r="D963" s="101"/>
    </row>
    <row r="964" spans="2:4" ht="13">
      <c r="B964" s="101"/>
      <c r="C964" s="101"/>
      <c r="D964" s="101"/>
    </row>
    <row r="965" spans="2:4" ht="13">
      <c r="B965" s="101"/>
      <c r="C965" s="101"/>
      <c r="D965" s="101"/>
    </row>
    <row r="966" spans="2:4" ht="13">
      <c r="B966" s="101"/>
      <c r="C966" s="101"/>
      <c r="D966" s="101"/>
    </row>
    <row r="967" spans="2:4" ht="13">
      <c r="B967" s="101"/>
      <c r="C967" s="101"/>
      <c r="D967" s="101"/>
    </row>
    <row r="968" spans="2:4" ht="13">
      <c r="B968" s="101"/>
      <c r="C968" s="101"/>
      <c r="D968" s="101"/>
    </row>
    <row r="969" spans="2:4" ht="13">
      <c r="B969" s="101"/>
      <c r="C969" s="101"/>
      <c r="D969" s="101"/>
    </row>
    <row r="970" spans="2:4" ht="13">
      <c r="B970" s="101"/>
      <c r="C970" s="101"/>
      <c r="D970" s="101"/>
    </row>
    <row r="971" spans="2:4" ht="13">
      <c r="B971" s="101"/>
      <c r="C971" s="101"/>
      <c r="D971" s="101"/>
    </row>
    <row r="972" spans="2:4" ht="13">
      <c r="B972" s="101"/>
      <c r="C972" s="101"/>
      <c r="D972" s="101"/>
    </row>
    <row r="973" spans="2:4" ht="13">
      <c r="B973" s="101"/>
      <c r="C973" s="101"/>
      <c r="D973" s="101"/>
    </row>
    <row r="974" spans="2:4" ht="13">
      <c r="B974" s="101"/>
      <c r="C974" s="101"/>
      <c r="D974" s="101"/>
    </row>
    <row r="975" spans="2:4" ht="13">
      <c r="B975" s="101"/>
      <c r="C975" s="101"/>
      <c r="D975" s="101"/>
    </row>
    <row r="976" spans="2:4" ht="13">
      <c r="B976" s="101"/>
      <c r="C976" s="101"/>
      <c r="D976" s="101"/>
    </row>
    <row r="977" spans="2:4" ht="13">
      <c r="B977" s="101"/>
      <c r="C977" s="101"/>
      <c r="D977" s="101"/>
    </row>
    <row r="978" spans="2:4" ht="13">
      <c r="B978" s="101"/>
      <c r="C978" s="101"/>
      <c r="D978" s="101"/>
    </row>
    <row r="979" spans="2:4" ht="13">
      <c r="B979" s="101"/>
      <c r="C979" s="101"/>
      <c r="D979" s="101"/>
    </row>
    <row r="980" spans="2:4" ht="13">
      <c r="B980" s="101"/>
      <c r="C980" s="101"/>
      <c r="D980" s="101"/>
    </row>
    <row r="981" spans="2:4" ht="13">
      <c r="B981" s="101"/>
      <c r="C981" s="101"/>
      <c r="D981" s="101"/>
    </row>
    <row r="982" spans="2:4" ht="13">
      <c r="B982" s="101"/>
      <c r="C982" s="101"/>
      <c r="D982" s="101"/>
    </row>
    <row r="983" spans="2:4" ht="13">
      <c r="B983" s="101"/>
      <c r="C983" s="101"/>
      <c r="D983" s="101"/>
    </row>
    <row r="984" spans="2:4" ht="13">
      <c r="B984" s="101"/>
      <c r="C984" s="101"/>
      <c r="D984" s="101"/>
    </row>
    <row r="985" spans="2:4" ht="13">
      <c r="D985" s="101"/>
    </row>
  </sheetData>
  <mergeCells count="7">
    <mergeCell ref="Y10:Z10"/>
    <mergeCell ref="F8:G8"/>
    <mergeCell ref="H8:I8"/>
    <mergeCell ref="V8:W8"/>
    <mergeCell ref="AS8:AV8"/>
    <mergeCell ref="F9:G9"/>
    <mergeCell ref="H9:I9"/>
  </mergeCells>
  <conditionalFormatting sqref="AN44:AP44">
    <cfRule type="notContainsBlanks" dxfId="0" priority="1">
      <formula>LEN(TRIM(AN44))&gt;0</formula>
    </cfRule>
  </conditionalFormatting>
  <hyperlinks>
    <hyperlink ref="AN29" r:id="rId1" xr:uid="{00000000-0004-0000-0000-000000000000}"/>
    <hyperlink ref="AN44" r:id="rId2" location="tabview=tab0" xr:uid="{00000000-0004-0000-0000-000001000000}"/>
    <hyperlink ref="AM54" r:id="rId3" xr:uid="{00000000-0004-0000-00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 Stukey</cp:lastModifiedBy>
  <dcterms:modified xsi:type="dcterms:W3CDTF">2023-03-27T01:01:59Z</dcterms:modified>
</cp:coreProperties>
</file>