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W10">
      <text>
        <t xml:space="preserve">NCBI had start at 13 for both, while PhagesDB started at 1 for both???
	-Noah Patterson</t>
      </text>
    </comment>
  </commentList>
</comments>
</file>

<file path=xl/sharedStrings.xml><?xml version="1.0" encoding="utf-8"?>
<sst xmlns="http://schemas.openxmlformats.org/spreadsheetml/2006/main" count="1569" uniqueCount="1027">
  <si>
    <t>Gene</t>
  </si>
  <si>
    <t>New Gene ID</t>
  </si>
  <si>
    <t>Annotator</t>
  </si>
  <si>
    <t>Proofreader</t>
  </si>
  <si>
    <t>Function A-Z Function_Timing</t>
  </si>
  <si>
    <t xml:space="preserve">Bio Informatics </t>
  </si>
  <si>
    <t>Function Notes</t>
  </si>
  <si>
    <t>auto_start</t>
  </si>
  <si>
    <t>auto_stop</t>
  </si>
  <si>
    <t>manual_start</t>
  </si>
  <si>
    <t>manual_stop</t>
  </si>
  <si>
    <t>start_diff</t>
  </si>
  <si>
    <t>stop_diff</t>
  </si>
  <si>
    <t>Gap</t>
  </si>
  <si>
    <t>Gap Review</t>
  </si>
  <si>
    <t>Orientation</t>
  </si>
  <si>
    <t>Nucleotide_length</t>
  </si>
  <si>
    <t>AA_length</t>
  </si>
  <si>
    <t>Frame</t>
  </si>
  <si>
    <t>Start_codon</t>
  </si>
  <si>
    <t>Pham</t>
  </si>
  <si>
    <t>Glimmer</t>
  </si>
  <si>
    <t>BLASTP_evidence</t>
  </si>
  <si>
    <t>Frames_evidence</t>
  </si>
  <si>
    <t>Ribosome_Binding_Sites_evidence</t>
  </si>
  <si>
    <t>GeneMarkS_evidence</t>
  </si>
  <si>
    <t>Starterator_evidence</t>
  </si>
  <si>
    <t>Starterator_URL</t>
  </si>
  <si>
    <t>Review notes</t>
  </si>
  <si>
    <t>http://phages.wustl.edu/starterator/</t>
  </si>
  <si>
    <t>CDS</t>
  </si>
  <si>
    <t>Prot</t>
  </si>
  <si>
    <t>Erutan_1</t>
  </si>
  <si>
    <t>Katie</t>
  </si>
  <si>
    <t>Toby</t>
  </si>
  <si>
    <t>function unknown</t>
  </si>
  <si>
    <t xml:space="preserve">Katie- Blast started with TCCTCG (Position 66,804) and went to the end of the sequence. There were no blastx hits on NCBI and very poor ones on Phages DB. This gap is correct. </t>
  </si>
  <si>
    <t>plus</t>
  </si>
  <si>
    <t>ATG</t>
  </si>
  <si>
    <t>No Glimmer score provided. Absence of evidence.</t>
  </si>
  <si>
    <t xml:space="preserve">Both NCBI and Phages DB hit multiple phages, including Genamy and NovaSharks. Phages DB hit more phages than NCBI. Majority of the phages had a one to protien alignment with Erutan. This supports the start at 1. </t>
  </si>
  <si>
    <t>You can't go upstream when looking at the frame for this gene. However, when looking at the first frame, after the very last gene, there is immediately a stop codon in front of where the first gene is located. There is an open reading frame in frame one. This supports the auto start.</t>
  </si>
  <si>
    <t>The auto start has a z score of 2.127, which is the second highest score. It also has a spacer of 10. This supports the auto start.</t>
  </si>
  <si>
    <t xml:space="preserve">The coding potential appears to start a little bit downstream from the auto start. No coding potential is wasted. </t>
  </si>
  <si>
    <t>We don't have the most annotated start. However, the auto start is found in 49.4% of the phages and called the start 58.1% of the time. The downstream start that Erutan has is never called the start. This supports the auto start.</t>
  </si>
  <si>
    <t>http://phages.wustl.edu/starterator/Pham70349Report.pdf</t>
  </si>
  <si>
    <t>ATGGATGGCGACCTTGGTTGGGACGTGCAACAGGTTTCTGAAGGCCACGTTCACGTAATGCCCACCGAAGACACTGCGCCCCACATCATGCACCAGAGCTGCCCTTGCCACGTTAAGTTGGAGATGCCAGTATTTCGTGGAGAAGATGGCGAGTTGAAGGCCGGACGTAATTACATTCACAATGCATGGGATGGTCGGCGATGA</t>
  </si>
  <si>
    <t>MDGDLGWDVQQVSEGHVHVMPTEDTAPHIMHQSCPCHVKLEMPVFRGEDGELKAGRNYIHNAWDGRR</t>
  </si>
  <si>
    <t>Erutan_2</t>
  </si>
  <si>
    <t>Noah</t>
  </si>
  <si>
    <t>terminase</t>
  </si>
  <si>
    <t xml:space="preserve">All evidence suggests that this gene function is a terminase. We can't determine if the terminase is going to be a terminase - large subunit due to not knowning if we have a small and large terminase. </t>
  </si>
  <si>
    <t>201, score of 10.91</t>
  </si>
  <si>
    <t>No less than 25 phages align with a 0.0 e score on phagesdb and NCBI. All have the exact same start or one that is 1bp offset. Supporting 201</t>
  </si>
  <si>
    <t>4bp overlap with previous gene, heavily supporting 201 start.</t>
  </si>
  <si>
    <t>201 start gives a z score of 2.095 with RBS spacer of 13 and a 4bp overlap. Upstream candidate gives a better spacer but a 19bp overlap and bad z score; the next best candidate has a better z score but a 56bp gap. Supporting 201 start</t>
  </si>
  <si>
    <t>201 start, good coding potential that starts right at the called start and ends slightly before the stop codon. Supports 201 start</t>
  </si>
  <si>
    <t>Erutan does not have the most annotated start, instead calling start 26 which is found in 22.4% of the pham and called 100% of the time when present. Supporting the autostart (201)</t>
  </si>
  <si>
    <t>http://phages.wustl.edu/starterator/Pham934Report.pdf</t>
  </si>
  <si>
    <t>ATGAGCGTCGATACCCTTGACAAGTGGGCCGTCCACGACTACGTGGGCTGGAATCCCCACATGGGGCAGCTCCAGATCGCAGAGTCCCAGTGTCGGTACAAGGTGGCAGCGTGTGGCCGACGCTTCGGCAAGTCTGACCTCGGAGGCCACGAGCTAGTGCCAGAGGCACTGCTCACCAAGGGCCTAGAGAACGAGCTGGTGAACGCCGGTAAGCGCCGAGAGTTCTGGATCGTGGGGCCGGAGTACTCGGACGCCGAGAAGGAGTTCCGCGTTCTGTGGAACATTCTCAGCAAGCTCGAAGTCCCGATGGACAGGCCAGGCTCATACAACAACCCAGAGTCTGGGCAGCTACACCTCAGCCTGTGGAACGGTACGTTCCAGGTCCACGGCAAGTCTGCCAAGTACCCGGACACTCTGGTTGGTGAGGGCCTGAGCGGAGCGATCCTGGCCGAAGCAGCGAAGCTGAAGCCGAAGGTGTGGTCCAAGTTCGTGCGTCCGACCCTCGCCGACTTCAACGGCTGGGCCTTGATGACCAGTACGCCAGAAGGTAAGAACTGGTTCTACGACATGTACACCTACGGCCAGAACCCCAAGATGAATGAGTGGGGCAGCTGGAGAATGCCTGCCTGGCGGAACCACTTTGTGTACAAGACCCCCACCTACGATTCCCATGTCAAGCGGTTGCAGGCCGCGATGGTTGGGCACCAGTTTCGCAGCATGAGCCCACAGGAGATCGCCGCAGCGATGGACCTGGTGATTGACGACGAGATTCTGTCGTTGCTCCAGTCGACCACTATCGAGGCATTCAACCAGGAGATCGGGGCCGACTTCACGGAGTACGTGGGTCGAGTGTTCAAGGAGTTCGATGAGGAAGTCCACGTTACTGACCTGAAGCGCAAGCCAGGCTGGGAACTCTACGGGGCCGTGGACTACGGCTTCACGAATCCCAATGTCTGGCTGCTGGTCCAGGTCGGGCCGTGGGGAGAGGTTGAGGTACTTGATGAAATCTACGAGCATGGGCTCACGGTTGAAGAGTTTGGTGACGAGATACTACGGCGTGGGCTTTGCCCTCGTGACGTTCGTGGCTTCTTTCCTGATCCGGCTAGCCCTGGGGATACGCGGATACTCTCCAACAAACTCCGCACTCGCGCCTACACCGGAACCGGTGGGAGGCTCGAGTGGCGTATCGACGGGATTCGCAAAGCGCTGAAGGAAACGCCACTCCACGTTCCTCGGTACGTCGAAGGCCCTGAGGGGTTGACTCGTCACCCAGACCGCCGCCCTACGCTTCTGATTGATCGGAAGTGTAAGATGACGGTGCATGAGTTCGGGGAGTATCGTTATCCTGACAAGGTTGAGCAGTCCTCAGTCAAGTCCCAAGAACTTCCGATGAAAAAGGATGACCACACGCCGGAGGCACTGGGTCGTTTCTTTGCCGGGTACTTTGGAACGCCGCAGCAAAACGCTGGGCGATCTGGCACCAGAAAGGCTAAGTACGGTCGCAAACGATGA</t>
  </si>
  <si>
    <t>MSVDTLDKWAVHDYVGWNPHMGQLQIAESQCRYKVAACGRRFGKSDLGGHELVPEALLTKGLENELVNAGKRREFWIVGPEYSDAEKEFRVLWNILSKLEVPMDRPGSYNNPESGQLHLSLWNGTFQVHGKSAKYPDTLVGEGLSGAILAEAAKLKPKVWSKFVRPTLADFNGWALMTSTPEGKNWFYDMYTYGQNPKMNEWGSWRMPAWRNHFVYKTPTYDSHVKRLQAAMVGHQFRSMSPQEIAAAMDLVIDDEILSLLQSTTIEAFNQEIGADFTEYVGRVFKEFDEEVHVTDLKRKPGWELYGAVDYGFTNPNVWLLVQVGPWGEVEVLDEIYEHGLTVEEFGDEILRRGLCPRDVRGFFPDPASPGDTRILSNKLRTRAYTGTGGRLEWRIDGIRKALKETPLHVPRYVEGPEGLTRHPDRRPTLLIDRKCKMTVHEFGEYRYPDKVEQSSVKSQELPMKKDDHTPEALGRFFAGYFGTPQQNAGRSGTRKAKYGRKR</t>
  </si>
  <si>
    <t>Erutan_3</t>
  </si>
  <si>
    <t>Riley</t>
  </si>
  <si>
    <t>portal protein</t>
  </si>
  <si>
    <t>16 phages in the DV cluster assign this functio with an e value of 10^-32</t>
  </si>
  <si>
    <t>1709, Score of 12.26</t>
  </si>
  <si>
    <t>Both NCBI and PhagesDB hit Gibbin and Jalebi, with an e-value of 0</t>
  </si>
  <si>
    <t>ORF in Frame 2, with a stop codon close by upstream</t>
  </si>
  <si>
    <t>RBS 11 nucleotides upstream, with a z-score of 1.81</t>
  </si>
  <si>
    <t>1709, with good coding potential throughout, with a brief dip near the beginning.</t>
  </si>
  <si>
    <t>Erutan does not have the most annotated start, found in 25% of gene and called 100% of the time.  Definently is a real pham.</t>
  </si>
  <si>
    <t>http://phages.wustl.edu/starterator/Pham941Report.pdf</t>
  </si>
  <si>
    <t>ATGACTAGCCCAAACGTCAAGGACACCCGCGCTGGCGGACGGTACGCGAGTGCAGTTCCATTCGCAACGGCTACTAATGCCAACATCGTCAATCCTGACGATGCGCTCCGTTGGAAGGCGTATCAGTTCTATGATGACGTCTACCACAATCGGCCGGAGACCTTCAAGGCCACGCTTCGCGGCGACGACGACGAGCAGGTTCCGATCTATCTGCCTTCGGCAGGCACGATTGTCGAGGCTGTGTCCCGGTTCCTCGGGGTTGAATTCTCTTTTCAGCTAACGACTGCACCCCTCCCCGATCAAGAGCTTGCAGGCGAAATGCCGGAGCCCAGCGAGGAGGAGATGGTTGCATGCCAACAGGCATTCGAGCAGCTTTTCAAGCGTGAAAAGGTTGGGCTCAAGTACGAGACCCTCAAGCGGTACGGCCTAGTTCGTGGCGACTCGCTAATCCACGTTACTGCTGACGACACGAAGCCAGCGGGCCGACGCATCTCGATTCACGAGCTGAATCCAGGCCAGTACTTCCCGATCAAGGGTGGACCACTCAATGACCAGTACATCGGTTGCCACATCATCGGTGAGATTGCTCACCCCACGGAGAAGGGCAAGTTTGCGTGCCTTCGCCAAACGTACCGCTACAATGTGGATACTGAGGGCAATCGTACGGGCGGTGTCACGACGGAACTCACGGTCTGGGAGCTAGGCAAGTGGGATGACCGCGATCCCGAAGCTGAGACCAAGCAGCTCCTGACCATTGTGCCGCAGACCGAGCTGCCCTCCCAGATCGACGTGATCCCGGTCTACCACATCAAGAACGAGGCTCTGCCTGGCGACGAGTTTGGTCGTTCGGAGCTTTCTGGTTTCGAGACCATCATCAATGGCATCAACCAGAGCATCACCGACGAGGACATGACCCTGGTCATGCAGGGCCTTGGAATGTTCGCCACGAATGCTCCGCCACCTGTCGATGAGAATGGCAACGAGACCGACTGGCAGGTCGGACCGGGGCAGGTCATCGAGGTCGGCGAAGGCCAGACCTTCCAGCGTATCAGCGGCGTGTCTTCGGTGGCTCCGTTCCAAGAGCACATCAAGATGATGGAAGACCGGCTCTACAAGCGTCTGGGTCTGAGCGATGTGGCAGTGGGCGACGTTGATACCGCGCTCGTGGAATCTGGCATCGCTTTGAAGATGAAGCTCGCGCCGATTCTGGCCCGCAACGCTATGAAGGAAGCCGAGCTAGTGTCCGTTCTGGACCAGCTGTTCTACGACCTCGCCATGAAGTGGTTCCCGGCGTACGAGAGCCTGAGCTTTGGCAGCGTCGTGCCCATCGTCAGTTTTGGCGACCCAATGCCCGTGGACCGCAAGGCGGTCATTGATGAGGTCATGGCACTGATCGGGGCAACGCCGCCGTTGATCACGCTGGAGATGGCAGTCGAGAGGCTGTCCTCTGTCGGATACACCTTTGGCCCGAATGCTGCCGAAGACCTGTTCGCGCTTATGGCACGGATCAGCGACACGCTGCTTGGCGGAGGGGGCGGTACCCAGACTGGTGAAGAACTAGAAGCCGGGGATGAGGTCATTGAAGAGGCCCCCGCCGAGGACGAGGAGCCACCAGCAGAGTAG</t>
  </si>
  <si>
    <t>MTSPNVKDTRAGGRYASAVPFATATNANIVNPDDALRWKAYQFYDDVYHNRPETFKATLRGDDDEQVPIYLPSAGTIVEAVSRFLGVEFSFQLTTAPLPDQELAGEMPEPSEEEMVACQQAFEQLFKREKVGLKYETLKRYGLVRGDSLIHVTADDTKPAGRRISIHELNPGQYFPIKGGPLNDQYIGCHIIGEIAHPTEKGKFACLRQTYRYNVDTEGNRTGGVTTELTVWELGKWDDRDPEAETKQLLTIVPQTELPSQIDVIPVYHIKNEALPGDEFGRSELSGFETIINGINQSITDEDMTLVMQGLGMFATNAPPPVDENGNETDWQVGPGQVIEVGEGQTFQRISGVSSVAPFQEHIKMMEDRLYKRLGLSDVAVGDVDTALVESGIALKMKLAPILARNAMKEAELVSVLDQLFYDLAMKWFPAYESLSFGSVVPIVSFGDPMPVDRKAVIDEVMALIGATPPLITLEMAVERLSSVGYTFGPNAAEDLFALMARISDTLLGGGGGTQTGEELEAGDEVIEEAPAEDEEPPAE</t>
  </si>
  <si>
    <t>Erutan_4</t>
  </si>
  <si>
    <t>Chris</t>
  </si>
  <si>
    <t>esterase</t>
  </si>
  <si>
    <t>at least 5 phages in the DV cluster have this assigned, with an ee-value of 2^-54</t>
  </si>
  <si>
    <t>3416, both glimmer and genemarks call this start. There is a glimmer score of 10.26</t>
  </si>
  <si>
    <t>Both NCBI and phages db hit the phage ranch with a 1 to 1 subject and query line up. there is an e value of 10^-58</t>
  </si>
  <si>
    <t>ORF in frame 2 with an immediate stop codon upstream. This is the LORF</t>
  </si>
  <si>
    <t>significant RBS 9 nucleotides upstream with a z score of 2.7</t>
  </si>
  <si>
    <t xml:space="preserve">3416 has good coding potential the whole length with a little wasted at the end because the next gene is in the same frame. </t>
  </si>
  <si>
    <t>There is no starterator report for the gene and there is no report for ranch which also hit erutan. There is a report for another phage we hit luckyleo which is a real pham. Luckyleo does no thave the most annotated start, it is in 8 percent of genes and called 100 percent of the time it is present. This should be in its own pham seperate from luckyleo and ranch</t>
  </si>
  <si>
    <t>http://phages.wustl.edu/starterator/Pham70694Report.pdf</t>
  </si>
  <si>
    <t>ATGGCCAACGTCTGGTATATCGGAGAGGCCCAAGAGCGCACGCTCAATTTTGGGGCTAGCACGTTCACCTGGAACATCTGGAACGGTTGGAGCATTCCGGAATCTGCATTCACAGCGGGGCAATTAGCTGAGCTGGATGCCGACCCTGGATTCCTTCTCGGGCAGACGGGGCCGCGAATCAATCCGCCATGGTCGCCAGATTCCACGGTTGGTCGAGAGGCCGCGCTCGTCCAGAAGATGGTTGATATCTACAATGAGATTCCCGGTCGGTTAAGCAAAGCGGCACTCGACGCGACTTATGCCCCGGTCGATCGTGCATTGCCAACCGGCGGAGCGACTGGTCAGGTGCCCGTCAAGACCTCCGGCGGCGTGGTGTGGCAGGACCCACCCGAAGGGGGTGCCGCGGACGCCGAGATTTTCAACACCACCCCGACCGCGTTGCGGAATGCGCGTGCGGCGGCGGCACGCTCGCGACTGTTCACGCTCGGGTTCGCTGGCGACTCGATCACCAAGGGTGCGGGGTCGTCATCCGACCTGTCGCAGTACTACTTCCGCAGCTACTCTGGGCTCCTCCGGTCCATGCTCGCCAGTCAGTTCGGCGACGCCGGCGCTACCACGTTCGCCATCGACACCGTGTTCTCCAACGGTGAGGACCCCCGCTGGTCGTTCTCCGGCACCTGGGTCAACGCGGCCGGCGGCCCGCACAACAACAGCCTCCGGCAGGGATCGAACGGGGCGACGGTGACATTCACCGCCGACGCCGATCTGTTCACCATCTTCTACAAGACCGGCCCCGACGAAGGGGTATGGACCGCGCAGGTGGGCGACGCCGCACTGCAACGTGTCGACGCCAACGACACCACAGTCGGGTACGCCCGCGTCACCGTCCCGGTGCCGAACGCGAAACGCGGCAAGTGGCCGCTCGTCATCACCGCCCCCACCGTCGGCAACGTGTCATTCTTCGGCATCGAGGCGTCGATCGGAACCAGCGGCGTCCGAGTCTCGATGGTCGGCCGCGGCGGCGCCCACGCCTCCGACTTCGTGCAGAACGCCACCGCGATCGACTCGCTGACCACCGGCGTCGACATGCCCGGCTTCGACCTGCTCGGAATCTTCTTCGGCACCAACTACCAGACCGTCGCGTCCTACAAGACCGACATGACCACCCTGATCAACCGGCAGCGCGCACGCGGTGGGGATGTCCTGATCATCGCGCCCTATGACAACGCCATCTCCGGTGTCGCCGAACCGATCAGCGACTTCGTGGCGGCCTGCTACGAGCTGGCCACCACCCTGGACGCGCCTCTACTCGACCTCCGGAAACGGTGGGGCACTTACGCGCAGGCCAACGCGGCTCCGCAGAAGTTTTACAGCGATGACCGCCACCCATCTCCGGCCGGTACTGCCGACATCGCGTCGGCGATCTACGGCTTCCTGATGACCTATGTCCTCGGGGACCTGCCGCGCGTCACCGTCACCCCGGCCGTGCAGACGGTGACGGTCACATCGCGCAGCGAAACGCTCTACGCCGACGGCATAACCCCGCCCGAGACGATCATCACCGAGTCCCAGACCGACGTCCTGTTCACCGACAACTGA</t>
  </si>
  <si>
    <t>MANVWYIGEAQERTLNFGASTFTWNIWNGWSIPESAFTAGQLAELDADPGFLLGQTGPRINPPWSPDSTVGREAALVQKMVDIYNEIPGRLSKAALDATYAPVDRALPTGGATGQVPVKTSGGVVWQDPPEGGAADAEIFNTTPTALRNARAAAARSRLFTLGFAGDSITKGAGSSSDLSQYYFRSYSGLLRSMLASQFGDAGATTFAIDTVFSNGEDPRWSFSGTWVNAAGGPHNNSLRQGSNGATVTFTADADLFTIFYKTGPDEGVWTAQVGDAALQRVDANDTTVGYARVTVPVPNAKRGKWPLVITAPTVGNVSFFGIEASIGTSGVRVSMVGRGGAHASDFVQNATAIDSLTTGVDMPGFDLLGIFFGTNYQTVASYKTDMTTLINRQRARGGDVLIIAPYDNAISGVAEPISDFVAACYELATTLDAPLLDLRKRWGTYAQANAAPQKFYSDDRHPSPAGTADIASAIYGFLMTYVLGDLPRVTVTPAVQTVTVTSRSETLYADGITPPETIITESQTDVLFTDN</t>
  </si>
  <si>
    <t>Erutan_5</t>
  </si>
  <si>
    <t>5027, score of 7.1</t>
  </si>
  <si>
    <t>Both NCBI and Phages DB do not agree or hit a significant phage</t>
  </si>
  <si>
    <t>There is an ORF in frame 2. There is a stop codon closeby upstream.</t>
  </si>
  <si>
    <t>Insignificant RBS on Genemarks and glimmer start (z-score of 1.62); however, the previous gene's coding potential goes into this genes coding potential, so it does not necessarily need a significant RBS. There are significant RBS downstream, but they have very large gaps.</t>
  </si>
  <si>
    <t>5027. Start of coding potential coincides with start codon. No wasted coding potential throughout ORF.</t>
  </si>
  <si>
    <t>Orpham protein with no BLAST or NCBI hits.</t>
  </si>
  <si>
    <t>http://phages.wustl.edu/starterator/Pham61736Report.pdf</t>
  </si>
  <si>
    <t>HGT??</t>
  </si>
  <si>
    <t>ATGGCAAAGGCATCCGACAACCCGTTCCCCTCGATCCTCGTCGCCGAAGCCGCCGCGCCCACGGCACCACCGTCGGGACACTCGCGGCTGTTCATCGACTCCGTCGACGGTGCGCTCAAGCGCATCAACTCCGCGGGCACCGTCACCGCCATCTCGTCGGCCACCGCAGCCTCCCGGGTGTACGCCCACCGCGGCACCACCCAGTCGATCCCGCACAACGTGTCGACGGCGATCGAACTGACCGGCGAGGACTACGACACCGACAACTTCCACGACACCGTCACCAACACCAACCGGCTCACCATCCCGGCCGGGTGGACGTCGGCGGTGTACGCCATCACCGCGTCAGTGCAGATGGCGGCCAACACCACCGGCATGCGGACCCTGACGATCCGCAAGAACGGTGCGGCCCTGTCGCGTGGCGCCGGCCAGCAGAAGGCAAACGCGCCCGTGGGTGGTGTCACGCTGATGCAGGTGTCCGCGGATGCCCAGCTCACCGCGGGGGACTATGTCGACGTGGCGATCGCCCAGACCTCGGGTGCCGCGTTGGACGTCGCCTCGGCGACGCTGTCGCTGCGCCGGGTCTGA</t>
  </si>
  <si>
    <t>MAKASDNPFPSILVAEAAAPTAPPSGHSRLFIDSVDGALKRINSAGTVTAISSATAASRVYAHRGTTQSIPHNVSTAIELTGEDYDTDNFHDTVTNTNRLTIPAGWTSAVYAITASVQMAANTTGMRTLTIRKNGAALSRGAGQQKANAPVGGVTLMQVSADAQLTAGDYVDVAIAQTSGAALDVASATLSLRRV</t>
  </si>
  <si>
    <t>Erutan_6</t>
  </si>
  <si>
    <t xml:space="preserve">The auto start has a glimmer score of 1.02. This doesn't strongly support the start here. </t>
  </si>
  <si>
    <t>Both NCBI and Phages DB hit on the same multiple phages with very low e scores. However, NCBI doesn't hit on a lot of the phages that Phages DB does. All of the phages have a 1 to 1 protien alignment with Erutan. This supports the auto start.</t>
  </si>
  <si>
    <t>This gene is in frame two and has a 240 base pair gap from the previous gene. Immediately upstream there is a stop codon and no other potential starts. This supports the auto start.</t>
  </si>
  <si>
    <t>The auto start has spacer of 9 and a z score of 1.461. Though the z score is insignificant, it is the second highest score. This supports the auto start.</t>
  </si>
  <si>
    <t>The coding potential starts at the auto start and none of it is wasted. This supports the auto start.</t>
  </si>
  <si>
    <t>This is the correct starterator report. Erutan has the most annotated start, which is called the start 100% of the time. This supports the auto start.</t>
  </si>
  <si>
    <t>http://phages.wustl.edu/starterator/Pham4658Report.pdf</t>
  </si>
  <si>
    <t>ATGCCAGACTACGGTTCGACACCCAAGGTGCCGAAGCGTCGTCAACGGCCCAAGATGCGACAGCAGCGTCGAGACTACAAACGGAAGCGTGACCGTGAAGGTCGCTTCGCTTCCACAGATCGTTCAGTGTCGTCTCGCCGGTATATCAGGGAACTTCGCCGAAAGTCCAAGAACCCCCGCCGTACCCGTAACACGTCCAAGAACATCTACAACGAACGTGGCGGACTCAAGTCCGCAAGTGCCAAAAGAGCGGGGAAGCGCCGAGGTACTGCTAGGAATAATTCCAAGCGAACTCGGAGGTAG</t>
  </si>
  <si>
    <t>MPDYGSTPKVPKRRQRPKMRQQRRDYKRKRDREGRFASTDRSVSSRRYIRELRRKSKNPRRTRNTSKNIYNERGGLKSASAKRAGKRRGTARNNSKRTRR</t>
  </si>
  <si>
    <t>Erutan_7</t>
  </si>
  <si>
    <t>GTG</t>
  </si>
  <si>
    <t>6322, score of 11.39</t>
  </si>
  <si>
    <t>Both NCBI and phagesdb hit Lambo, Yikes, and Zany with e&lt;2x10^-44, all with the same start</t>
  </si>
  <si>
    <t xml:space="preserve">ORF in frame 3. Stop codon directly upstream. Has a 2bp gap with previous gene. </t>
  </si>
  <si>
    <t>Though the autostart has a gap of 2 with previous gene, it has the best z score (2.34) and spacer (7) while the only other candidates produce gaps &gt;308bp. Heavily supporting 6322</t>
  </si>
  <si>
    <t>6322 start, coding potential extends upstream beyond called start but there is a stop codon directly before the autostart. Coding potential is at maximum throughout entire gene. Supporting 6322</t>
  </si>
  <si>
    <t>Pham is small with only 10 phages, but 100% of them call the autostart.</t>
  </si>
  <si>
    <t>http://phages.wustl.edu/starterator/Pham5327Report.pdf</t>
  </si>
  <si>
    <t>GTGGCCAAGCGGAAGCGCAAGGCGGTACGGAAGACCCTCAAGGGCCGTGCCGCCAAGGGGCGCATCCCACGCGATAAGAATGGCAAGTTTGTTGACCTCAATGGTCGCAACACGTCGACTGGTCCGAACCTGAAGAACCTCAAAAAGGGGCGAACGAAGGCCGCTGCCAAGAAGAGGGCCAAGAAGAAGAAGTCTTCCAGCAGGGCCGGGGCAATTGCAGCTGGCGTCGCTGCATACGCCGCCAACCGATACACCAACAAGCTGAAGGCAGAGGCTGACAAGCATCTGTCCAAGGTTGAGGGCAAGGTGGCAAGGGTTGCCAAGGCCAAGGTTAAGCAGGCTGTGAAGTCGCGGAAGGCGAGGCGATAA</t>
  </si>
  <si>
    <t>MAKRKRKAVRKTLKGRAAKGRIPRDKNGKFVDLNGRNTSTGPNLKNLKKGRTKAAAKKRAKKKKSSSRAGAIAAGVAAYAANRYTNKLKAEADKHLSKVEGKVARVAKAKVKQAVKSRKARR</t>
  </si>
  <si>
    <t>Erutan_8</t>
  </si>
  <si>
    <t>6690, with a glimmer score of 7.68</t>
  </si>
  <si>
    <t>Both NCBI and PhagesBD hit Sadboi with identical starts and an e-value of 0.0</t>
  </si>
  <si>
    <t>ORF in Frame 3, with a stop codon 36 nucleotides upstream.</t>
  </si>
  <si>
    <t>RBS 12 nucleotides upstream, with a z-score of 2.016</t>
  </si>
  <si>
    <t>6690, with good coding potential through the gene.</t>
  </si>
  <si>
    <t>Erutan has the most annotated start, called 100% of the time.  Looks like a real Pham</t>
  </si>
  <si>
    <t>http://phages.wustl.edu/starterator/Pham4266Report.pdf</t>
  </si>
  <si>
    <t>ATGGCCAAGAAGCGGTACAAGAAGTACCGTCGCCGTGTTGGTGGCAATCGTGCCTGGGGCAACGCGCTGGGCGGATACCGGACCCAGGCCCGAGTCGATGGACAGTTTGCCTCTGGCAAGGGTGGCAATCGAAAGTCCGCGTCGGCACGCCGCGCTGAAGGCTACCGCAAGAAGCAGGCCAAGGATCGCAAGCGTCGCAATCGTCGGAATGCAGCTGTTGGTGCTGCTGTCGGTGCCACCATCGTAGTCGGTGCCGGAGCTTACGCTGTCCACAAGAGTCGGCAGTCGAAGGCATCAGCCACCAACGGCGTCCAGATGAAGACCTTCCGCAGCGTCAAGCGTCGCCCCAAGAAGATCGTTCCTACGCCCAAGGCGACGCCTACCGTCGGGAAAACGTCGCTTGGCCGTAAGAGCACCCCCAAGAAGCCGATCAATCCTACGAGCATCGTTGAGCAGGCTCGCCATATCCAAGGGCAGCGTGCAGCGTCGAATGAGCGCATGGGGACGTTCAAATACCGGGGCAGCAAGCAGGAGTGGCGTGACCCCAACAACAAGAACAAGCAGCACGGCACTTTGAAGCCGGGGGCGCAGACGAACGGGTCTCAGGACATATTCACCGGCGTCATGCCTCGGGCAACTGGGCGCCTGACCGCACCGGATACGAACGCCTTGAATGCAGCCATGGAAGACTTCGCCAAGTCTCAGGGTATCCAGCTTGGTGTGACTGCTCGGAAGACGGTTCGGCGTACCCCGAAGATGACCAAGGGCCAGTTGGCCGGTGCCCTGCGCAAGGATCGCGCTCGGCACTCTCAGCGCGCTCTCAACAATGGTCGTGCCCTTTGGCACGGCGTCCAGACTGGGCAGATCAAGACGGTGCCTGGCACCGGCTCAATCAAGGGGATGGCTGGTAAGAAGGCGTTGGCCAATGGCCAGGACCTCTTCTACCATGGGCCAGGTAGCCACAGTCGAATTGGCATGTCGGGTAGCCACGCGGCAAACCGTGCAATCCAAAACGGTGAGAAGATGTTTGATGCCCTCTACTACGTTCGGGGCAAGAAACAGTACGCATACCTGGCCGCTAAGAAGAGGAAGAACCCCAAGAAGTATTAA</t>
  </si>
  <si>
    <t>MAKKRYKKYRRRVGGNRAWGNALGGYRTQARVDGQFASGKGGNRKSASARRAEGYRKKQAKDRKRRNRRNAAVGAAVGATIVVGAGAYAVHKSRQSKASATNGVQMKTFRSVKRRPKKIVPTPKATPTVGKTSLGRKSTPKKPINPTSIVEQARHIQGQRAASNERMGTFKYRGSKQEWRDPNNKNKQHGTLKPGAQTNGSQDIFTGVMPRATGRLTAPDTNALNAAMEDFAKSQGIQLGVTARKTVRRTPKMTKGQLAGALRKDRARHSQRALNNGRALWHGVQTGQIKTVPGTGSIKGMAGKKALANGQDLFYHGPGSHSRIGMSGSHAANRAIQNGEKMFDALYYVRGKKQYAYLAAKKRKNPKKY</t>
  </si>
  <si>
    <t>Erutan_9</t>
  </si>
  <si>
    <t>Glimmer calls 7812 and genemarks calls 7806, glimmer score 3.1</t>
  </si>
  <si>
    <t xml:space="preserve">Both NCBI and phages DB hit Yikes and Gibbin with a one to one subject and query for start 7812. for 7806 they both it ranch with a 1 to 1 start, for 7803 they both bit wojtek with a one to one start. </t>
  </si>
  <si>
    <t xml:space="preserve">ORF in frame 3 with little coding potetial. this supports the start of 7806 because genemarks calls this start. </t>
  </si>
  <si>
    <t xml:space="preserve">7812 has an RBS 12 nucleotides upstream witha z score of 3.2. 7806 has an RBS 6 nucleotides upstream with a z score of 3.2. 7803 has an RBS 13 nucleotides upstream with a z score of 1.8. This supports the start of 7806. </t>
  </si>
  <si>
    <t xml:space="preserve">7806 is called by gene marks with little coding potential. </t>
  </si>
  <si>
    <t xml:space="preserve">Erutan does not have the most annotated start, its start is 24 percent and called 84 percent of the time it is present. Hinting at the start 7812. </t>
  </si>
  <si>
    <t>http://phages.wustl.edu/starterator/Pham70308Report.pdf</t>
  </si>
  <si>
    <t>ATGGCAATGGCAGTCAGCCGCATGCCGCCACAGCTTCAAAAGAGCTACCTCACTGGCAAGGTTGCGAAACGAATCAGGTGGGGAACGCCAGGCGACTATCGTAGATGCCGGAGGCAAGCTCTCAAGCATGGGATGACTCCGCACCAGGCAGCAGGAGTATGCCAGACGCTCCACAAGAAGGCCACCGGTATGTACACTGGTGATCGTCGTCACCTTGGCAAGAAAGCCAAGAGAGGCAGAAAGAAGAGGCGATAA</t>
  </si>
  <si>
    <t>MAMAVSRMPPQLQKSYLTGKVAKRIRWGTPGDYRRCRRQALKHGMTPHQAAGVCQTLHKKATGMYTGDRRHLGKKAKRGRKKRR</t>
  </si>
  <si>
    <t>Erutan_10</t>
  </si>
  <si>
    <t>8060, score of 8.39</t>
  </si>
  <si>
    <t>Both NCBI and Phages DB hit phages Ranch, Gibbon, Zany, Yikes, and Patos with an e-value of less than e^-161. Both subject and query perfectly match</t>
  </si>
  <si>
    <t>There is an ORF in frame 2. Stop codon located directly upstream.</t>
  </si>
  <si>
    <t>Significant RBS located 12 necleotides upstream from start with a gap of -1. Other positions (8486 and 8828) had strong RBS signals, but they had much larger gap sizes.</t>
  </si>
  <si>
    <t>8060, Start of coding potenital coincides with start codon. There is no wasted coding potential throughout ORF.</t>
  </si>
  <si>
    <t>Erutan has most annotated start. Found in 100% of genes and called 100% of the time when present.</t>
  </si>
  <si>
    <t>http://phages.wustl.edu/starterator/Pham4264Report.pdf</t>
  </si>
  <si>
    <t>ATGGCCATCCGGCGTATCAGCGTCCCGAAGATTGGCGGAGGGCGCGCTTGGGGAAATGCCCTTGGTGGCTTCCGATTCCAGCATCGGAACCGTCTCGGTGAGTTCGCGCTGTCTGGGCAGAAGACGAACCGGGAACGGTACCTGGACGCTATTGCCAAGTCCCGTCGTCGGGGCAAGGTGGCCGCTGCCCGCAAGATCAAGAACCCGAATGCCACGACCCCTCACGGCAAGGCCGCGATGAAGTCGGCAGCGGCGCGGGCAACGAACGGGAAGAAGATCACCGCCGGTCTGGGAATTGCAGGTGGCACCGTAGCGGCCATCGGCATCATCCGGACCGTCTCTGGTCTGTCGCCGTTCTTTGACATCAGCCGAAAGAACTTTCGCATTGGCGTCAAGCCGTCGGTTGACCTGGGGCGCAACTTCAAGTTGAGCACCATTCACTCCATTGGCATCGAGCGGACGGGTGATGACCTTTTCGACAAGGCCATCAAGCGCGGCCAAGAGGGCGTCTCCGTTGGCACTCGCCGAGCCTTCGGCAATGGCTCTCGGGGAGACCTGGCAGTTGGCATCGCCGACAATATCACTGGTCGCCAGACGCAGCTGAAGGTCGCCGGGATCAAGCTCACCCAGGAGGGCGGCGGTGCCGGATCGGCACGACGTTGGCGATACAGCGGTGGCAACAGCAGCGGTAAGGCTGCGGTACCAGGAGCGCCCGCCTCGGCGAAGAATGCCAAGAGCAAGCGCAAGCCTGGCAAGGGTGCCCACACCGTGACCACCACTGCCAAGGGCAAGCCTGCCGTTCGGGGCCAGCGCCGAAAGAAGAAGGCAAAGGCTGCCAACCAAAAGCGTCGGGGTCGAAGCTACACCAAGTGA</t>
  </si>
  <si>
    <t>MAIRRISVPKIGGGRAWGNALGGFRFQHRNRLGEFALSGQKTNRERYLDAIAKSRRRGKVAAARKIKNPNATTPHGKAAMKSAAARATNGKKITAGLGIAGGTVAAIGIIRTVSGLSPFFDISRKNFRIGVKPSVDLGRNFKLSTIHSIGIERTGDDLFDKAIKRGQEGVSVGTRRAFGNGSRGDLAVGIADNITGRQTQLKVAGIKLTQEGGGAGSARRWRYSGGNSSGKAAVPGAPASAKNAKSKRKPGKGAHTVTTTAKGKPAVRGQRRKKKAKAANQKRRGRSYTK</t>
  </si>
  <si>
    <t>Erutan_11</t>
  </si>
  <si>
    <t xml:space="preserve">There isn't a HEXXH motif in Erutan's protien sequence. Other phages in cluster DV called it, but they don't have the HEXXH motif in their sequence either.   </t>
  </si>
  <si>
    <t>No Glimmer score. Absence of evidence.</t>
  </si>
  <si>
    <t>Both NCBI and Phages DB hit on the same multiple phages with very low e scores. Most of the phages have and exact protien alignment with Erutan. This supports the auto start.</t>
  </si>
  <si>
    <t xml:space="preserve">There is an ORF in frame 1. There is a double stop codon immediately upstream from the auto start. This supports the auto start. </t>
  </si>
  <si>
    <t>The auto start has a significant RBS with a z score of 2.566 and a spacer of 7. This supports the auto start.</t>
  </si>
  <si>
    <t>The GeneMarks Report looks a little weird for this gene. The coding potential is right in the middle of the ORF. It doesn't touch the auto start (and several downstream starts) or stop of the gene. Absence of evidence.</t>
  </si>
  <si>
    <t>Erutan has the most annotated start, it's in 100% of the phages and called 100% of the time.  Looks like a real Pham. This suports the auto start.</t>
  </si>
  <si>
    <t>http://phages.wustl.edu/starterator/Pham4249Report.pdf</t>
  </si>
  <si>
    <t>ATGGAGTACATGCCTGCTGATCTGGCCAGGACGCTATCTGCGATGGCTAGGGGCACCCACAACGAGATTTGTGGATTCATCTTGGATGACTGGACGTTGATCTCTGTCCGGAATGTCGCCAAATTGCCAACCATCAGCTTTGAGATGAGCATGAATGCCATCCTCGGAGCTGTGGAGATGGCCGCAGCATCTGGCCGGGAGATTCTGGGTACCTACCACAGCCACCCTGGCGGATCAACCGAGCCCAGCGAAACCGACCTTCATGGCTGGCCTCGATTCATTGATGGATCATACGCTCGGTACTGGGTGGTAACCGGCGATACCGTTCGGGAGTTCGAGCGAACCGGGGAAGGATCAGATATTGGCTTCCAGCTCATTCATTCTATCGGAATCGGGGGCGTCGTCAAAAGACCCGAAGAAGGTATGGATCAATCGGTACCTGAGGATTGA</t>
  </si>
  <si>
    <t>MEYMPADLARTLSAMARGTHNEICGFILDDWTLISVRNVAKLPTISFEMSMNAILGAVEMAAASGREILGTYHSHPGGSTEPSETDLHGWPRFIDGSYARYWVVTGDTVREFERTGEGSDIGFQLIHSIGIGGVVKRPEEGMDQSVPED</t>
  </si>
  <si>
    <t>Weird 14</t>
  </si>
  <si>
    <t>Erutan_12</t>
  </si>
  <si>
    <t>muf-like minor capsid protein</t>
  </si>
  <si>
    <t>several DV phages have this assigned with good e-values</t>
  </si>
  <si>
    <t>Class</t>
  </si>
  <si>
    <t>TTG</t>
  </si>
  <si>
    <t>9335, score of 6.16</t>
  </si>
  <si>
    <t>Both NCBI and phagesdb hit Lambo, Ranch, and Zany with e&lt;10^-178 on pdb and 0.0 on NCBI. Perfect q-s alignment</t>
  </si>
  <si>
    <t>Long ORF in frame 2, significant overlaps shown with bookending genes</t>
  </si>
  <si>
    <t>The autostart (LORF) has the smallest gap, albeit 209bp, and a z score of 2.717 and a spacer of 10, better than all the other start options</t>
  </si>
  <si>
    <t>Not called by genemarks, long ORF in frame 2, coding potential is strong but deteriorates near start of ORF</t>
  </si>
  <si>
    <t>Erutan does not have the most annotated start, it calls start 13 which is found in 34.7% of the pham and called 46.2% of the time when present</t>
  </si>
  <si>
    <t>http://phages.wustl.edu/starterator/Pham72089Report.pdf</t>
  </si>
  <si>
    <t>TTGGCTTCCAGCTCATTCATTCTATCGGAATCGGGGGCGTCGTCAAAAGACCCGAAGAAGGTATGGATCAATCGGTACCTGAGGATTGATCGTGAGTTCAACAAGGAACTCAATGAAGCACTTGTTCAAGCTGCCGAAGATGTTGAGCGGGAAGTTACTGAGCTCTTCGCCAAAGCTGGCGTGGGAGCCACTGTCCGCCGCGCTCAGCTCACAGGAGCTTCAGGAGTTATCACAAAAGTCCTCCATGCTCTATTTCTTTCCTCGGGAACACTCATTGGAACGTACCGAGCGAAAGCCGCGACCGAATCCGTCAAGGCCGCCAATGTCTGGGATGATGAGGTACTCAAAGCCCTCATACCGGACCCGGCGAAGCGTAAGGTCTTCAAGTCCAGTCTTGAGCTTACCGCATCACGCAATGTGGAGGCCATGGTCAAGCGAGTCACCGGTGACACGGTCACTCTGAGCCGGAGGGTCTACCGAAGTGAAGCGTTGGCTCGTGGGCAGATTGACCGTGTCATCAACTCCAGCTTGGCTAAAGGCGACAGTGCTGCTGAGCTCGCACGCAAGGCGAAAGCCTTTATCCACCCTTCTACTCCTGGTGGAGCTTCTTACGCTGCTAAGCGCCTTGGCCGTACTGAAATCAATAATGCGTTTCATGCCCAGGCAATCGAAACCAACAAGAGCCGACCTTGGGTTAGTCAAATCCGATGGCACCTCAGTGGCAGTCACACACCACGACCTGGTGATCCATGCGAACGGTACTACCGACAGGGAGTATTCCCTGTGGGATCAACTCCAAAGAAGCCACACCCGCAGTGCCTCTGTTATATCACTCCAGAAGTACCGCCAATCGAGGTGATCCTCCAGCAGTACGAATCGGGGATATACGACCAATGGCTGGCCGATAACAGGCTCGAACGTGACAGTAGGGTATTATCACCTGCGTAA</t>
  </si>
  <si>
    <t>MASSSFILSESGASSKDPKKVWINRYLRIDREFNKELNEALVQAAEDVEREVTELFAKAGVGATVRRAQLTGASGVITKVLHALFLSSGTLIGTYRAKAATESVKAANVWDDEVLKALIPDPAKRKVFKSSLELTASRNVEAMVKRVTGDTVTLSRRVYRSEALARGQIDRVINSSLAKGDSAAELARKAKAFIHPSTPGGASYAAKRLGRTEINNAFHAQAIETNKSRPWVSQIRWHLSGSHTPRPGDPCERYYRQGVFPVGSTPKKPHPQCLCYITPEVPPIEVILQQYESGIYDQWLADNRLERDSRVLSPA</t>
  </si>
  <si>
    <t>Erutan_13</t>
  </si>
  <si>
    <t>10254, glimmer score of 16.25</t>
  </si>
  <si>
    <t>For start 10308 both NCBI and PhagesDB hit Zany with identical starts and en e-value of 0.0 on NCBI</t>
  </si>
  <si>
    <t xml:space="preserve">ORF in Frame 3, stop codon a good bit upstream.  </t>
  </si>
  <si>
    <t xml:space="preserve">start 10308 has RBS 10 nucleotides upstream, with the highest z-score of 2.625.  </t>
  </si>
  <si>
    <t>10308, with coding potential really picking up at this start.</t>
  </si>
  <si>
    <t>Erutan has the most annotated start, but does not call it.  Zany has most annotated start, found in all genes, and called 92.3% of the time.</t>
  </si>
  <si>
    <t>http://phages.wustl.edu/starterator/Pham59829Report.pdf</t>
  </si>
  <si>
    <t>ATGTACGGCTTGAAGCCACTGAAGGCGCTCTCGGAAGCCACAGCCATTCCATTCTGGTCGCTCAGCATCTACGGTGCTGAGGGCGAAGAGGGTGGCGACGGTGGCGACGGCCAGGGCGGCGGCGATGATGACGGCGGCGACGATGATGGTGGCGACGATGAAGGCGGCGACGACAAGACCGACTTCTCGGCCATCAGTGACCCCAAGGAACGCCGCATCGCTGAGCTGAGCGACGAGGCTGCCAAGGCCCGCATCGCCAAGCGCGAGATGAAGAAAGAGCACACCACCCAGATCAATGATCTCAACAAGCGGATCAAGGAACTGGAGAAGGCTGCCAAGGGCGGCGAAGGTGGCCCCGAGATCACCGACGAGATTCGGGCCGAGATCGAACAGCCCCACATCGAGAAGATCGGCCATCTGGAGAAGTTCGCCTACCGGCAGGCCATCGAGAACGCCATCCTCAAGGAGTCCGTGGCGGAGGGGGCCGCTCGCCGGGTTTGGTTCGACACCTCCGACGTGATCGCCAACCTCGACATGGATGCAATCGACTTCGACCTCGAATCAGGTAGTATCGACGGTATCGCGGACGAGCTGAACCGCATCGCCTCGGCCAAGCCCCATCTCGTGAAGGAGAAGGGCAAGGTCAAGAAGAAGGAAGATGATGGCCAGCAGACCCGTAGGGGAGCTTCTGGGAGACAACCTGGCGGTGCCGGGGCCCAAATCCATGGTATGGATAAGTCACGAAGAGATGAACTGGGCGCCAAGTACCCGGTTCTGAATCGCCGCTAG</t>
  </si>
  <si>
    <t>MYGLKPLKALSEATAIPFWSLSIYGAEGEEGGDGGDGQGGGDDDGGDDDGGDDEGGDDKTDFSAISDPKERRIAELSDEAAKARIAKREMKKEHTTQINDLNKRIKELEKAAKGGEGGPEITDEIRAEIEQPHIEKIGHLEKFAYRQAIENAILKESVAEGAARRVWFDTSDVIANLDMDAIDFDLESGSIDGIADELNRIASAKPHLVKEKGKVKKKEDDGQQTRRGASGRQPGGAGAQIHGMDKSRRDELGAKYPVLNRR</t>
  </si>
  <si>
    <t>Erutan_14</t>
  </si>
  <si>
    <t>minor capsid protein</t>
  </si>
  <si>
    <t xml:space="preserve">Only HHPRED didn't have evidence to support this function. Everything else strongly calls this the function. </t>
  </si>
  <si>
    <t>11117, glimmer and genemarks both call this start with a glimmer score of 13.48, there is an immediate double stop codon upstream</t>
  </si>
  <si>
    <t xml:space="preserve">Both NCBi and PhagesDB hit lambo with an e score of 10^-69, with a subject lining up one to one. </t>
  </si>
  <si>
    <t>ORF in frame 3 with full coding potential</t>
  </si>
  <si>
    <t>RBS 11 nucleotides upsteram with a z score of 2.7</t>
  </si>
  <si>
    <t>11117 has full coding potential since genemarks calls this starts</t>
  </si>
  <si>
    <t>Erutan does not have the most annotated start, that is called in 26 percent of phages 100 percent of the time it is present</t>
  </si>
  <si>
    <t>http://phages.wustl.edu/starterator/Pham1069Report.pdf</t>
  </si>
  <si>
    <t>GTGAGCGCAGACTACGACAAGTACGAGCCGTACTCCAACGGCTTTCGTGCGATCCTCAACGCTGACTTCACGGATGACACCAAGTTCGGTGTCCCCCTGGGTGTTGGCCTGAACGCCAACGGTCTCCTCGTCATCGGTGCCGGTCAGACCGGCATCGTGGGCGTGATGATCCTCGGCAAGAAGAAGAAGGCTGGCGCCGCAGTCGACACCATGACGTCCGGTGAGATCACCGGCTTCGCGGGAGTCGCTGGCACCAAGTACTTCGCTGATGCCTCCACCGGAGAGCTCAGCGCAACGGATGGCGCGGGCAAGACGTTCATCGGCTTCACCGCCGAGGCTGACCGTCTGATCGTTCGCACCGGCTCCAACTACAAGACCCCCACGGTCTGA</t>
  </si>
  <si>
    <t>MSADYDKYEPYSNGFRAILNADFTDDTKFGVPLGVGLNANGLLVIGAGQTGIVGVMILGKKKKAGAAVDTMTSGEITGFAGVAGTKYFADASTGELSATDGAGKTFIGFTAEADRLIVRTGSNYKTPTV</t>
  </si>
  <si>
    <t>Erutan_15</t>
  </si>
  <si>
    <t>major capsid protein</t>
  </si>
  <si>
    <t>16 phages in the DV cluster assign this function with an e value of 10^-2</t>
  </si>
  <si>
    <t>11521, score of 12.84</t>
  </si>
  <si>
    <t>Both NCBI and PhagesDB hit Ranch and Zany with an e-value of 0.0. Subject and Query perfectly match.</t>
  </si>
  <si>
    <t>There is an ORF in frame 3.There is a stop codon somewhat close upstream.</t>
  </si>
  <si>
    <t>Significant RBS located 12 nucleotides upstream. z-score of 2.996 and gap of 14. There are other significiant RBS signals (11662), but they have large gap values.</t>
  </si>
  <si>
    <t>11530, Start of coding potential starts more upstream than the Genemarks autostart, so this points towards the upstream start.</t>
  </si>
  <si>
    <t>Erutan has most commonly annotated start but it is not called. Found in 27.2% of genes in Pham and called 93.5% of time when present.</t>
  </si>
  <si>
    <t>http://phages.wustl.edu/starterator/Pham939Report.pdf</t>
  </si>
  <si>
    <t>ATGAGCGCAATGAACATGTTGCTCCTGGCTCCCATCTATGGAGCTGAGCGTCGCAACGGTTACCTGACCGAAGCTGACATCGTCCGGACCACCATCGACGGCGTTGACCTCAACGCCCTGTGGCAGGACTTCCAGGACTCGGTGAACATCATCAACGAGCACCTGGGTCGACTCGTGGAGCTGCTGACCTTCCCGGTCACCAACCCCATCGAGACCGTCCCGCAGGTCGGCGCCACCGAGTTCGAGCTGGCTACCGAGTTCGGTATCCCTCGGTCGCGCAAGGTTGAGGTCGACTACTTCCACCTCGGCTACGACTTCGATGACTACGATGGTCGTATCGCATACACGTGGAAGTTCCTGCGTGATGCGGACGCCCGTCAGGTCGAGGCCGTCCACCAGAAGAACCTGGAGGCCGATGGTCGCCTGGTCTTCCGCAAGGTCATGGAAGCCATCTTCGACAACCGGAACCGTGAGGCGGACATTCGTGACCGCCCGTACACGGTCTACCCGTTGTACAACGGTGATGGCACCGTGCCGCCGAGCTACAAGGGCGTCACCTTCGACGGCAACCACTCGCACTACTTGGTCTCGGGGGCTGCGGCGATCGACTCCAAGGACGTCGAGGACATGTACGACCACATCGCCGAGCATGGCTATGGCATCGAGAATGGCACCACGTTCATCCTCTTCGTCAACAAGCAGCAGCTCAACGCGATCCGCACCTGGCGTCGCGGCGTGACCAACGCCAACGGTGCAGTGGCAACGTACGACTACATCCCGTCGCCCACTCGACCGGCCATGTTCCTGCCCAACGCCGAGGGCCTGCTGGGCTCCCAGCCGCCTGCGGCATGGAACGGTCTGCCGGTGGACGGATCGTACGGTGACATCCTGATCATCGAAGAGCCGATGGTTCCGGCCAACTACCTCTTCATGTTCGGAACCGGCGGGGCTGGCAACCTCCAGAACGTGGTGGGCATCCGTGAGCACGAGGCCGAAGCCTACCGTGGCCTTCGCCTCATGCCGGGCAACCAGGCTCGGTACCCGCTCGTGGACTCGTACTACGGTCGGTCGTTCGGTACCGGCGTTCGTCAGCGTGCTGGCGCAGCGGTCATGCAGATCAAGGCCAGCGGCACGTACGACATTCCCAACCAGTACAAGCGTGGCACCGGCCTGACCGTGGGAGTCTGA</t>
  </si>
  <si>
    <t>MSAMNMLLLAPIYGAERRNGYLTEADIVRTTIDGVDLNALWQDFQDSVNIINEHLGRLVELLTFPVTNPIETVPQVGATEFELATEFGIPRSRKVEVDYFHLGYDFDDYDGRIAYTWKFLRDADARQVEAVHQKNLEADGRLVFRKVMEAIFDNRNREADIRDRPYTVYPLYNGDGTVPPSYKGVTFDGNHSHYLVSGAAAIDSKDVEDMYDHIAEHGYGIENGTTFILFVNKQQLNAIRTWRRGVTNANGAVATYDYIPSPTRPAMFLPNAEGLLGSQPPAAWNGLPVDGSYGDILIIEEPMVPANYLFMFGTGGAGNLQNVVGIREHEAEAYRGLRLMPGNQARYPLVDSYYGRSFGTGVRQRAGAAVMQIKASGTYDIPNQYKRGTGLTVGV</t>
  </si>
  <si>
    <t>Erutan_16</t>
  </si>
  <si>
    <t>The auto start has a glimmer score of 17.97. This supports the auto start.</t>
  </si>
  <si>
    <t>Both NCBI and Phages DB hit several of the same phages with very low e scores. Erutan had matching protien alignments with several phages, including Zany, Yikes, and Gibbin. This supports the auto start.</t>
  </si>
  <si>
    <t>ORF in frame 2. Immediately upstream is a stop codon. It also has a gap of 1 base pair from the previous gene. This supports the upstream start.</t>
  </si>
  <si>
    <t>The auto start has a decent RBS with a spacer of 11 and a z score of 1.943. This isn't the highest z score for potential starts, but all the other starts downstream would make the gap very huge. This supports the auto start.</t>
  </si>
  <si>
    <t>There is a little bit of coding potential that bleeds over from the previous gene, but the coding potential from this gene does start at the auto start and continues to the stop codon. There isn't any wasted coding potential. This supports the auto start.</t>
  </si>
  <si>
    <t>Erutan has the most annotated start and calls it. This start is found in 77% of the phages and is called the start 100% of the time when present. This is the correct starterator and supports the auto start.</t>
  </si>
  <si>
    <t>http://phages.wustl.edu/starterator/Pham2989Report.pdf</t>
  </si>
  <si>
    <t>ATGAGTCGATTCATCGATGACAACAAGCCATTCACCGAGGAGGACATTGAGTACCTCCAGACTCGGCCGGATGGCGAGTACCGGATCAGCCTGAACCAGGCTCGGTTTGGTGACCTCTCGGACGAAGAGAAGTCGGAGGTGGCATCCCAGAAGGATGCTGACGACGAGTTCGACGCCCAGGAGGAAGCCCAGATCGAAGAGGCCATCGCCGAGTCGGAGCTGGACTTCGATGACGACGTGATCGCCAAGGTCGAACCGCTCTCCTACAATGAGCTTCGCCAAGCAGCGAAGAAGCACGACCTGGATGCCGGTGGCACCAAGGAAGAGCTTCAGGACCGCATGCTGGAGTTCTACCAGGAGCAGAAGGAAGCGTCGACCACCGTCCCGGTGATCAACGACTGA</t>
  </si>
  <si>
    <t>MSRFIDDNKPFTEEDIEYLQTRPDGEYRISLNQARFGDLSDEEKSEVASQKDADDEFDAQEEAQIEEAIAESELDFDDDVIAKVEPLSYNELRQAAKKHDLDAGGTKEELQDRMLEFYQEQKEASTTVPVIND</t>
  </si>
  <si>
    <t>Erutan_17</t>
  </si>
  <si>
    <t>N/A</t>
  </si>
  <si>
    <t>Glimmer did not call this gene</t>
  </si>
  <si>
    <t>PhagesDB hit Wojtek_16 and Sadboi_17, with an e-value of 10^-17 and identical starts</t>
  </si>
  <si>
    <t>ORF in Frame 1</t>
  </si>
  <si>
    <t>Genemarks does not call</t>
  </si>
  <si>
    <t>Erutan has the most annotated start</t>
  </si>
  <si>
    <t>http://phages.wustl.edu/starterator/Pham27982Report.pdf</t>
  </si>
  <si>
    <t>ATGGAGGGGAGGCTGGCAATGCTGGTCTCCCCTTCGTCGTACTTGAATCCGGATGAGGGGAACTCTCCCCTCCCCTACCCTTCAAAATACGCACCCGGCAGGATGAGGTGGCTCTGA</t>
  </si>
  <si>
    <t>MEGRLAMLVSPSSYLNPDEGNSPLPYPSKYAPGRMRWL</t>
  </si>
  <si>
    <t>Erutan_18</t>
  </si>
  <si>
    <t xml:space="preserve">Noah - possible gene at 13125 - look at Pham 27982 </t>
  </si>
  <si>
    <t>13243, score of 6.92</t>
  </si>
  <si>
    <t xml:space="preserve">Both NCBI and phagesdb hit Gibbin and Patos with e&lt;9x10^-54. The top phagesdb matches have perfect q-s alignment. </t>
  </si>
  <si>
    <t>ORF in frame 1, stop codon directly upstream from autostart</t>
  </si>
  <si>
    <t>13243 start, good coding potential throughout gene</t>
  </si>
  <si>
    <t xml:space="preserve">Erutan does not have the most annotated start. The start it calls is found in 37.7% of the pham and called 96.2% of the time when present. Supporting the autostart </t>
  </si>
  <si>
    <t>http://phages.wustl.edu/starterator/Pham63807Report.pdf</t>
  </si>
  <si>
    <t>ATGGCGCTGATAGACGACGTTAAGGCGGCGCTCCCCGGCGATATGCCGAACTGGACCGACCAGTACATCGAAGAGCAGATCGCAGACGGCAAGACTCTGGCCGGAATGCTGGCCTCGGCATGGCAGCAGAAGGCAACCAAGCTCTATGCGCTCGTGGATGTTGCTGAGTCTGGCTCCAGCCGCAACATGTCCGGCGTGTACAAGAACGCTCTTGAGCTGGCTAGGTACTGGAAAGAGATCGCCGACAAGGAAGAGGATCGGGCCACTGTAGGCCGACCACGTTCCCGAGTCCACAAGGCAGTCCGAGTATGA</t>
  </si>
  <si>
    <t>MALIDDVKAALPGDMPNWTDQYIEEQIADGKTLAGMLASAWQQKATKLYALVDVAESGSSRNMSGVYKNALELARYWKEIADKEEDRATVGRPRSRVHKAVRV</t>
  </si>
  <si>
    <t>Erutan_19</t>
  </si>
  <si>
    <t>head-to-tail stopper</t>
  </si>
  <si>
    <t xml:space="preserve">HHPRED had a protien alignment with SPP1 16. </t>
  </si>
  <si>
    <t>13551, with a glimmer score of 11.65</t>
  </si>
  <si>
    <t>Both NCBI and PhagesDB hit ParvusTarda with identical starts and an e-value of 10^-85 on NCBI</t>
  </si>
  <si>
    <t>ORF in Frame 3, Stop codon upstream</t>
  </si>
  <si>
    <t>RBS 12 nucleotides upstream with a z-score of 1.921</t>
  </si>
  <si>
    <t xml:space="preserve">13551, good coding potential through most of it.  </t>
  </si>
  <si>
    <t>Erutan calls most annotated start, found in 28.3% of genes and called 100% of the time.  Looks like a real pham</t>
  </si>
  <si>
    <t>http://phages.wustl.edu/starterator/Pham70296Report.pdf</t>
  </si>
  <si>
    <t>ATGACTGATCTCAACTTGGATCTGCTACGGCAGCAGACCGTTGACTTCATCAACACTGACCCGACTCCCATCACGCTCAAGACCACCACCATGTCCCGCTTGCCTGGCGGAGGATACAAGAAGCTTGGTGACATTGACCGTGAGCCGCAGATATTCAAGCTGATCTGGCAGGGCGGGGGAGGATCGGTCACGTCGGATGATGGTGTGGACTCACAGTACGACATGATCTTGCTGGGGGCGCACGATGCTGAGATGGAGATTGGCGACTACTGGATGCATGATGGCGTCAAGTATGTGATCCAAGAGTTCCTTCCTGGCAGTGGATATCAGCGCAAGGCCAAAGTCAAGGCGTTTGGAGCGAAGCCAATTGGGGGCTAA</t>
  </si>
  <si>
    <t>MTDLNLDLLRQQTVDFINTDPTPITLKTTTMSRLPGGGYKKLGDIDREPQIFKLIWQGGGGSVTSDDGVDSQYDMILLGAHDAEMEIGDYWMHDGVKYVIQEFLPGSGYQRKAKVKAFGAKPIGG</t>
  </si>
  <si>
    <t>Erutan_20</t>
  </si>
  <si>
    <t>13918, glimmer and genemarks both call this start with a score of 7.44. There are two other upstream possible starts at 13903 and 13870</t>
  </si>
  <si>
    <t xml:space="preserve">Both NCBI and PhagesDB hit wojtek and tanch with an e value of 10^-63 for start 13918 with a one to one start. For start 13903 it is wojtek with a subject of one to six. for start 13870 it hits wojtek with a subject of one to 17. This supports the start of 13918. </t>
  </si>
  <si>
    <t>ORF in frame 1, with full coding potential</t>
  </si>
  <si>
    <t>13918 has an RBS 13 nucleotides upstream with a z score of 1.95. 13903 has an RBS  5 nucleotides upstream with a z score of 2.0. 13870 has an RBS 17 nucleotides upstream with a z score of 1.8</t>
  </si>
  <si>
    <t xml:space="preserve">13918 has good coding potential the full length of the gene. </t>
  </si>
  <si>
    <t>Erutan does not have the most annotate start in 37% and called 96% of the time present</t>
  </si>
  <si>
    <t>http://phages.wustl.edu/starterator/Pham70398Report.pdf</t>
  </si>
  <si>
    <t>TTGGGGGCTAAGTTCAAGTACAACGACGGAGAGATTCGTCGTGAGTCCAGGAATCTTGATCGCAAGTTGGAGAATGCGGTTGAGCTGATCATTGACGCCGGGGCAACACGAGGCGAAGCCTACATGAAGAACAATGCTCCGTGGACCGACCGAACAGGTGCCGCCAGGTCTGGTCTTACGACGATGACTCACCACGAATCAGACCAGAGCACCGTGGTCTTTGCCCATGCGGTAGACTATGGCATATGGCTTGAGGTCAAGAATGACGGAGAGTACGAAGTGATCATGCCATCGGTGCTGCACACCGGCAAGGAAATCATGGGTGACTTCCGAAATCTGTTCGAGAGGCTGTGA</t>
  </si>
  <si>
    <t>MGAKFKYNDGEIRRESRNLDRKLENAVELIIDAGATRGEAYMKNNAPWTDRTGAARSGLTTMTHHESDQSTVVFAHAVDYGIWLEVKNDGEYEVIMPSVLHTGKEIMGDFRNLFERL</t>
  </si>
  <si>
    <t>Erutan_21</t>
  </si>
  <si>
    <t>tail terminator</t>
  </si>
  <si>
    <t>8 DV Phages have this as the listed function, with e-values of below 10^-77</t>
  </si>
  <si>
    <t>14271, score of 9.63</t>
  </si>
  <si>
    <t>Both NCBI and PhagesDB hit Gibbon and Zany with an e-value of 1e-78</t>
  </si>
  <si>
    <t>There is an ORF in frame 1, stop codon upstream; however, there is a gap of 1 nucleotide</t>
  </si>
  <si>
    <t>Significant RBS located 17 nucleotides upstream, z-score of 2.053, and gap of 128. Start 14271 has a storng RBS.</t>
  </si>
  <si>
    <t>14271, start of coding potential coincides with start codon. coding potential spans entire length of ORF, no wasted sequence outside coding potential.</t>
  </si>
  <si>
    <t>Erutan does not have the most annotated start (35.4%), but it is called 100% of the time when present.</t>
  </si>
  <si>
    <t>http://phages.wustl.edu/starterator/Pham67168Report.pdf</t>
  </si>
  <si>
    <t>ATGATCGAGGCACTGTATGACCTTCTGGTCAATGATGGCGACCTGGCGGACGAGGGATTTGACGATGGGTCCATCTTCCCTAATTTCACCATCCACAATGAAGGCCCGATCACGAGTCCTCGTGACAAGATGTTCATCACTGTCAAGTACGGGGAGCAGGCAGTCCGCAGTAACGTGATGCGCCGTGGCCCAGAAGTGATCCAATTCAACGTGCATCGTCCGGTTGAACTCGGGCCAGATTACAGGGCCATTCGAGATGTTCTGGATATCATCATCGCCATCATGGCTGAGGCCGAGAACTTCACATTCCAGAAGTATCGAATAACCAATACCCGGTTCATGGGGCTTGGTGCAGACTTGCGCGATCCTGGGTTCAATACCTTTACCAAAGGTGTTGGATTCGAGATTCTTTCTCATCGCGTAGGGTAA</t>
  </si>
  <si>
    <t>MIEALYDLLVNDGDLADEGFDDGSIFPNFTIHNEGPITSPRDKMFITVKYGEQAVRSNVMRRGPEVIQFNVHRPVELGPDYRAIRDVLDIIIAIMAEAENFTFQKYRITNTRFMGLGADLRDPGFNTFTKGVGFEILSHRVG</t>
  </si>
  <si>
    <t>Erutan_22</t>
  </si>
  <si>
    <t>14729, with a glimmer score of 15.04. This supports the auto start.</t>
  </si>
  <si>
    <t xml:space="preserve">Both NCBI and Phages DB hit on several of the same phages with very low z scores. Majority of the phages hit, have exact protien alignments with Erutan. This supports the autostart. </t>
  </si>
  <si>
    <t>ORF in frame 2. There is a potential start upstream from the auto start before you reach the stop codon. The auto start has a gap of 29 base pairs.</t>
  </si>
  <si>
    <t xml:space="preserve">The auto start has a significant RBS with a spacer of 11 and a z score of 2.796. All other potential starts don't have very good z scores or spacers. This supports the auto start. </t>
  </si>
  <si>
    <t>The coding potential appears to start at the auto start (14729) instead of the upstream start. No coding potential is wasted. This supports the auto start.</t>
  </si>
  <si>
    <t xml:space="preserve">Erutan has the most annotated start, which is also the auto start. It is found in 100% of the phages and called the start 88.5% of the time when present. This supports the auto start. This also is the correct starterator report. </t>
  </si>
  <si>
    <t>http://phages.wustl.edu/starterator/Pham4118Report.pdf</t>
  </si>
  <si>
    <t>GTGCCCCGAGCGAAGAGCAGCCAGAACCCAGTGGAGACCGACGAGTCCGCTGCCTCCATCGAGAACACCGAGGGCTTTGACGAGACTCTTCACAACGCCGACAATCTCGACGTTGAGAAGGTCATCAAGGCCAACAAGGGTGAACTCGATGAGGGTGAGCAGGGCGAGGTCGCCACTCGTAAGGTCGAGTTCGTCAAGTACGTTGGAAAGGCCACCCACCGGACCATCGAGTCCGGAACGTGGCCGACTGGAGTCAAGAATCAGGACCTGACCGCTGAGTGGGGGTTCTTCAATGGCTTCAAGATTCCGGCGGCGTCGTTCACCGACGATCAGCTCCACTACCTGCTGGAGGCAGTGGACCAGGAAGGCAAGCGCCTTGATCCTGGCTTCGAGCTGGTCGAGGAAGACGTGACGATCTCAGGTGCCTGA</t>
  </si>
  <si>
    <t>MPRAKSSQNPVETDESAASIENTEGFDETLHNADNLDVEKVIKANKGELDEGEQGEVATRKVEFVKYVGKATHRTIESGTWPTGVKNQDLTAEWGFFNGFKIPAASFTDDQLHYLLEAVDQEGKRLDPGFELVEEDVTISGA</t>
  </si>
  <si>
    <t>Erutan_23</t>
  </si>
  <si>
    <t>major tail protien</t>
  </si>
  <si>
    <t xml:space="preserve">Only HHPRED didn't have evidence to support this function. Majority of phages in the DV cluster and pham called this function for the gene. </t>
  </si>
  <si>
    <t>Toby: Correct Gap</t>
  </si>
  <si>
    <t>15335, score of 14.32</t>
  </si>
  <si>
    <t>NCBI hits 11 phages with e scores of 0.0. Phagesdb hits the same phages with the same start.</t>
  </si>
  <si>
    <t>ORF in frame 2 with good coding potential. No other potential starts upstream of autostart before a stop codon is hit.</t>
  </si>
  <si>
    <t xml:space="preserve">Autostart (LORF) provides an RBS with spacer of 9, z score of 2.742, and gap of 21. Compared to the other possible starts, this is by far the best candidate. </t>
  </si>
  <si>
    <t>15335 start, good coding potential which does not quite reach to the start and stop codons.</t>
  </si>
  <si>
    <t>Erutan calls the most annotated start, which is found in 68.2% of the pham and called 100% of the time when present.</t>
  </si>
  <si>
    <t>http://phages.wustl.edu/starterator/Pham1218Report.pdf</t>
  </si>
  <si>
    <t>ATGACCAGTCCCATGCCGGTCGCTCTGCCTTATGGCATCCGTGATTGCAAGCTCACCCCCTACTCGGATTCGAGTGGAACAGTCCTCGGCAACACCTCCATTGACCTGCCCTACATGCAGACCTTCAGCTTCTCGGAGACTGAGGAGTTCCAGGAGCTGCGAGGCGATGACAAGGTCATCACCACTCGTGGCCAGGGCGCACAGGTCGAATGGTCGCTGGAGTCGGGTGGCATCTCGCTGAAGGCGTGGGCCGTCTTCACTGGCGGAACCGTCACCGAGTCGGGCACCACTCCGAACCGCAAGGTCACCCTGCGCAAGCTCGCGACGGCCAACCGTCCGTACTTCCGCATCGAGGGTCAGGCCATCTCCGATTCGGGCGGCGACCTCCACGCCATCGTCTACCGTTGCCGCTGCAACGACACCATCGAGGGTGAGTTCGCCGATGGCGAGTTCTTCGTGACCTCGGTGTCCGGTCTGGGTCTGCCGCTGCTGGACAGCGACTTCGATCTCCTGTACGATTTCGTCCAGAACGAAACCCTCCAGGCGATCTCGGCCACCCCGGCTGCCAACCCGTTCGGACCGCCCAGCGGCCTGACCAACGGTGCGGTTACCGCTACCAGCGTCGTGCTCAACTGGGCCGAGGTTGCCGGTGCCAGCGGCTACAAGGTGGAGAAGTCGAGCGATGGTGGCTCCACCTGGTCGAGCGCCGGTACCGATCCCGCGGACGGTTCGACCACCACGCTCACCGCAGAGACGCTCACCGCAGCGACGACCTACCTGTTCCGCATCTCCACCAAGAAGAACGGAACCACTTCGTCGCCGTCCGCTCCGATCAGCGTGACCACTCCGGCCAGCTGA</t>
  </si>
  <si>
    <t>MTSPMPVALPYGIRDCKLTPYSDSSGTVLGNTSIDLPYMQTFSFSETEEFQELRGDDKVITTRGQGAQVEWSLESGGISLKAWAVFTGGTVTESGTTPNRKVTLRKLATANRPYFRIEGQAISDSGGDLHAIVYRCRCNDTIEGEFADGEFFVTSVSGLGLPLLDSDFDLLYDFVQNETLQAISATPAANPFGPPSGLTNGAVTATSVVLNWAEVAGASGYKVEKSSDGGSTWSSAGTDPADGSTTTLTAETLTAATTYLFRISTKKNGTTSSPSAPISVTTPAS</t>
  </si>
  <si>
    <t>Erutan_24</t>
  </si>
  <si>
    <t>16236, with a glimmer score of 12.43</t>
  </si>
  <si>
    <t>Both NCBI and PhagesDB hit Ranch with identical starts and an e-value on NCBI of 10^-108</t>
  </si>
  <si>
    <t>ORF in Frame 3, stop codon upstream</t>
  </si>
  <si>
    <t>RBS 10 nucleotides upstream, with a z-score of 3.013</t>
  </si>
  <si>
    <t>16236, with good coding potential</t>
  </si>
  <si>
    <t>Erutan does not have the most annotated start, has start found in 26.5% of genes, called 100% of the time.  Looks like a real Pham</t>
  </si>
  <si>
    <t>http://phages.wustl.edu/starterator/Pham68782Report.pdf</t>
  </si>
  <si>
    <t>ATGTCCAAGTACGAACCCACAGCCTGGGGACAGTCTGACGACCTGATTGACATTCCCCTGCCTTCGGGCCAGCTGTGCCAGGCGCGAACTCTGGAGATGGAAGATATTATCCGTCTCGGCCTGATCAACGATCTCGACACCTTCTCGTCTGCATTTGGCGACGACAACGAGGATCGAGATGGTATTGAGTTCCTCAAGTCGGTCACCGACAGCGGTGCCTTCGACAAGCTGAGCCGTACGCTCAACATCGTCGTGGTGGACCGTGTGGTCCAGCCGAAGGTCTACGCCGTTCCTGACCAGAAGAAAGAGCGGAAAGCCGACCGAATCTACATCGACCAGATCAAGTTCACCGACAAGATGGCCATCTTCAGCGTGGTCTTCAAGGGCCTCGGTGATATGGGCGACTTTCGCGAAGAATCGGGAGATGGTGTGGGAGCTGTGGAATCGAAGCCAATCGTTGAGGGTGCGCCCCTCTGA</t>
  </si>
  <si>
    <t>MSKYEPTAWGQSDDLIDIPLPSGQLCQARTLEMEDIIRLGLINDLDTFSSAFGDDNEDRDGIEFLKSVTDSGAFDKLSRTLNIVVVDRVVQPKVYAVPDQKKERKADRIYIDQIKFTDKMAIFSVVFKGLGDMGDFREESGDGVGAVESKPIVEGAPL</t>
  </si>
  <si>
    <t>Erutan_25</t>
  </si>
  <si>
    <t xml:space="preserve">16699, glimmer and genemarks both call this start with a glimmer score of 4.15. There are five other possible upstream starts. The other starts are 16693,16663,16660,16627,16498. </t>
  </si>
  <si>
    <t>16699 both NCBI and phages db hit Zany with a one to one and an e value of 10^-58. 4/5 upstream starts do not have signifcant blast hits. 16663 has a blat hit to sampudon with a line up of one one with a e value of 10^-66. This suggests the only possibels starts are 16699 and 16663.</t>
  </si>
  <si>
    <t>ORF in frame 1 with a little bit of wasted coding potenetial that suggests an upstream start</t>
  </si>
  <si>
    <t>16693 has an RBS 18 nucleotides upstream with a z score of 1.6. 16663 has an RBS 7 nucleotides upstream with a z score of 2.2. This suggests the upstream start</t>
  </si>
  <si>
    <t xml:space="preserve">16669 is the start called by genemarks however there is some wasted potential upstream hinting at the upstream start. </t>
  </si>
  <si>
    <t xml:space="preserve">Erutan does have the most annotated start that in in 95 percent of phages and called 95 percent of the time it is present. This supports the autostart. </t>
  </si>
  <si>
    <t>http://phages.wustl.edu/starterator/Pham4087Report.pdf</t>
  </si>
  <si>
    <t>GTGCGCCCCTCTGATCTAGTCGGCTTCACCGACTCCATCAAGCGATTCTACTTTGACCGAGGCGTCTGGCTATTTGGCACCAAGGTCGAAGCGGCACTCCAGCAAGCTGAGCAACAGGCACGGAAGAACAAAAAGAAAACATCTCAAGCAGCTGTGAACATGGCCCGGCAACAGGTCTTGGACAAGATGCTTAAGATACCGGCTGAACGACGAGCCAAGAGGTTCAAGGACCCAGCCATCCAGTTTCAAGGTCCCGCAAGCGGGAAGTCCGGTGGACAAAAGATAGCCATGTCGGATAATCGCAACGAGATTGAACTGGGGGCGGGATTCCTTGCCTGA</t>
  </si>
  <si>
    <t>MRPSDLVGFTDSIKRFYFDRGVWLFGTKVEAALQQAEQQARKNKKKTSQAAVNMARQQVLDKMLKIPAERRAKRFKDPAIQFQGPASGKSGGQKIAMSDNRNEIELGAGFLA</t>
  </si>
  <si>
    <t>Erutan_26</t>
  </si>
  <si>
    <t>tape measure protein</t>
  </si>
  <si>
    <t>16 phages in the DV cluster assign this function with an e value of 10^-11</t>
  </si>
  <si>
    <t>17030, score of 9.68</t>
  </si>
  <si>
    <t>Both NCBI and PhagesDB hit Lambo, Wojtek with an e-value of 0.0. Subject and Query perfectly match.</t>
  </si>
  <si>
    <t>There is an ORF in frame 3, but it has no coding potential. This supports the gene location in frame 2.</t>
  </si>
  <si>
    <t>Significant RBS located 14 nucleotides downstream, z-score of 2.346 and gap of -8. There are other strong RBS signals, but they have very large gap sizes.</t>
  </si>
  <si>
    <t>17030, start of coding potential coincides with start codon. Coding potential continues throughout whole ORF, and there is no wasted coding potential.</t>
  </si>
  <si>
    <t>Erutan has most commonly annoatated start. Found in 47.9% of genes. It was called 78.3% of the time when present.</t>
  </si>
  <si>
    <t>http://phages.wustl.edu/starterator/Pham70480Report.pdf</t>
  </si>
  <si>
    <t>TTGCCTGATTATGATCTTGGTAGGGCGCATGGCGAGATCGTCATTGACCACGACGAGCGCGCCAACAAGGCCACCGAGCGCGCCCTACGGGAACTCCGTGATGACATTCGGGCACTTGATCGACAGATCAAGGAGCTCAATGACACGATGCGTCGGCAAGCTGCCCATCTTCACGCTTCCAGCCGTGCCGCTGACCATGCCGCTGCATCAACGAACCGGCTGACCGCTGCCCAACGGCGCAATGCCGTATCCGCCCGGACCATGACGGCGGCGAACGTAACTCTGGGCAGGTCTCTTCGGAGTACTGGCAATCTTGCCACTGGAGCTGTACAGAGCCTGGCGGAGTTCGGCGCCAGCTACGTGGGAATCAAGAACGTTTCATTTGCCGCCAAGGACATGGGCGAGAACATGGTCCGCCTTGGCGCTACGCTCAAGCGAGTCAGCTACCGTCTGGACCCGTACCTCAGCGCTGTCCAGAACGTTAACATCGGTCTGAAGTGGACCGCCATGCGGTCGGCGCAAGCATCGGCTGGACTTGCCAAGTTTGGCAATTCAGTTGGCATCGTCAGCCGTAACCTACGTGACAGCGCAGCCGCATTCCGTGATAGCCAAAAGGCCGCATACGCCCACGCGGAAACCATGTCCAACACGTACCGAAACATTCGGGTGCTGGGCACGGAGATCCAGAACGAATACGTCAACATCGGTGCCCGGTTCGTCAAGAGCTTGGGACGGATGACCCTGACGGTCGGCGGACTCCGCAAGGCTCTGGCTGAGATGCCGCCTGCCATGAAGGCCATTTACAGCGCATCAATGGCAGTGGTTACCGTTGCCAATGCCCTGGACAACATTGCCACGAAGGTCAAGACTGTCGGTGCGGCTTTGGGCTCTTTGGCCAGCGCAGGTTTTGCCAAGGCCACGGATGCAGCCAAGGCGATGGTGGCATCTACCACTGCCGCCGCAGCTTCCCTTGCCAACGTCACCAAGGGGTTCGTCGCCGCTCGGATCGCCGCTCTGAAGTACGCCGCAGGAGCGGCACAGGCTGCCGCTGCCAATCTGCTGATCTCCAATACTTCTCGACGTACGCGGCTCATGATGGCTCAGTGGGCGGGGATTCTCACTAACAACGCCAAGGCCGCAACCAATTTCGTTCGTAGCACGAGCGGATTCCAGGCCAGCGCTCGTGGTATCCGCCGAGTGGCCACCGCCTTCACCTTGTTTGGTGGATCAGTCGCAGGTGCCATGACCCGAGTCGGCGGACTCAATATTCTCCAAAACCTAACGGTCCCCTTGAAGGGGTTGGCCCGAAACTTCATTGAGACGAACTCTCATGTCCAGGCATTCCGAAAGCGTCTCACTGACGCTGGAGTGAGCACCGCCCGCTTTGGCCGGACACTCGGCGGCATGGGCGCAGGTGTCACGAAGATGGCCAGCGGCATGCTCACCGCTGTGAGCGGCGCGGCGATGCTCCGACGGGCGCTCACCGGCTTCAAGCCGCTCATGAACAAGATCGTCTTTGGCCTCCAGGCCATTGTCCTGGCTGCGGTAGCAGTCGGCGCAGCTGGCGGACTGATCATGGGGCTGGGCAATGCCCTCAAGCAGCTCTCTGGCATTGTTGGCATTCTGCCCGGTGCCATCTCTGCCGCTGCACTTGCCCTTGGTCCGCTGATCATCGGCTTCATGGGACTTGCCAAGGCGATTGGTGCCGGGACCAAGGAAGGCGAAGAGTTCACCAAGGCTATCGAGGGCATGTCGCCTGAGATGAAGAAGGTGGCCTTTGCGGTCAAGGACGTCAAGGGTGAGTGGAAAGAGCTCAAGGAGATCACCACTGACACCATCTTCAAGGACTTTGATCAGGAAATCCGAGGAATCACCAAGGATGTTCTGCCTTCTCTGAAGGTCGGCCTGAAGCAGGTCTCGGGTGGCCTCAATGATTTCATCCAGCAGATCACCAGCCACCTTCGTGAGCCGGAAACGATCCACAAGCTCAACGCTGCCTTCACCGACACTGCGAACCTGACGACCAACCTTGGTCGAGCATTCGGTCCGCTGCTTGATGGTATGCGAGAGTTTGGCACCGAGGGTCTGTCCATCCTGGCTCGAATGAGTCGGTCGGCATCCAACATGACTTCGGTGTTCGCGGTATGGGCAAAGTCCATGACCGTGAAGGATGCTGAGACTGGAATGAGTCGACTGGACGCCATTGTCCAGCGAAGCATTCGAGGTTGGGGTCAGCTTGGCTCCATCGTGAAGGACGCCTTTGGCATCGTGGGAGACTTCTTCCATGCCATCGGTAGGTCGGGAACCAACGCTCTTGATCGCTGGTCTCGTAGCATTGCTGAGGCTCGCCAGAGCCTCCAAGAGATGTACGCCGATGGCGGAATCAAGACGATGACCGCTGCCTTCACGACGCTTGCTGGACACATGCAGCAGGCTCTGAAGATCATCATCGATGGCTTCCGTGATCTCGGCCAGAGCATTGGGCCAGAGCTTGCTGACATCACCCAGGCATTCTCTGTGGGCTTTGTCAATGGTGTTCGCAAGGCCGTGGAGATCATCGGTGGCTTCATTAAGCTGGTTGCGAACATCCCTGGTGTTGATTCGATCATCGGTATCGCTGCCAGCATGGTGACTCTGTTCAAGGCCACTCAGTTGGTCTTCGGCATGTTCTCCAAGCTAGTGGCCATCCTGGTTGCTCCGATCATGCTGTTCAAGGGGCTCACGACTTCCATCGTCGGCTACATTGCAGCAGTCAAGGCTGGCACTACTGGCACCGCCTTCATGGCTCGTGCATTGGACCGCCTGAAGATTTCCGCAGTTGGTGCCCAGATTGCCCTCGGCGCAATCGGTGCAGCCCTCGGTATCGCTCTGGTGGCATTCGCAAGTTGGGCATACTTCTCTGAGAAGAGTCGCCAGAAGAATGCTGAAGTCGAAGCCAGCATCAAGAAGACCACGGAAGGTCTGCATGACTTCCGTGATGCGGTCTACGAGGCCAACGGTGCCATCGACACCAAGGCAATGGATGCGCTCGCCGTGTCCATTGAGGGCATGTACGAGCAGCTCACCCAGAAGGCGAACTCCGACGCCACTGGAATCAAGGAGTTTGCTCGACAGGTTGACAACATCAGCCAGATCGTTACCTTTGGCATGGCTGGTCGAGATGACCACGAAAAGGAAGCCAACCGGATTGACGATGTGGCTCGGGCTGCTGAGAGGGGCAAGCAGAAGCTAGACTCCTATGGCATGTCCATGGCTGACATTGGCAAGGTTGCCTCTGGCTCCGAATCTGACTTCCTGGCCTTCCGCCAGGCGTTCGTCAACATGGGCAAGGATGGTGCCGATGTTGTCCAGCTGCTAGACAATGCTCGGGCCAAGGTCACGGCGGTCACCGACGCCGCGAAGGCCATGGGGCCAGGTGCGCTCAACATTTCCAATGGCCTGCGGAAGATGGGCGAGGAAGGCGCGTCCACCACCGACAAGCTCGAAGGTCTCAAGCAGGTCTTGCAGGGTCTTGGCCTGATCCAGACGTCTGCTGAACAGCAGATGTTCGAGTACCAGGAAGAGCTGAAGAAGCTCGGGGATACGAGCCAGTACGTCGTTGACCAGAATGCCAAGCTTGGCAAGGCGATGACCGATGTCAACGGCAAGCTGGACCCGCGAAACTCGAATGCCCAAGAGCTCAACAAGGTTCTCCAGGGAATCTCTGACAAGTTCCTGGCGAACGCGGCAGCGGGCAACGATGCTGGTCAGATGTACAAGGACCTCCTGCCCCAGATTCGCAAGGTTGGAGAAGCCTACGGATTCCAGGGCGACGAGATTCTTGAGGTTATCAAGAACTACGGTATCGTTCCTGCCGAGGTTAGCACCATCATGGCGCTGGTCGGTGCTGATTCGATTGAGCGGGACATTGCCGGTCTGCTCTTGCAGATTGATCAGCTCACCAACAAGCCCAAGGTCATCAGCATCGAGAGCCAGGCGGCGGTTGATCAGCTGAAGGCCCTCGGGGTTGCGGTCGGCAACTTCAACGCAGAGACCAAGACTGCGGAGGTCTCGCTCAAGCCTGGCCAGAATGCCGAGCAGGTGGCAGCCGCTCTCACTGCCTGGCTCAGCCAAAACGTAGAGGTTGATCCGAAGCTCAAGCCTGGCTTCCAGCAGAACCTCAAGAAGGAGCTGTCAGGCCAGCCTCCTGTTGAGGTGCCAGTCAAGCCAGGCGTTGCCAAGCAGGAGCGCGTACCGGCGAATGCCGGGGCAGGCAGCGGCGGCAACAAGGCCCCAGAGGCCCCAGCAGGGCGAGTCTCGACTGGCGGAGAGTTCACCCCAGTAGAGCAAAGTGCCAATCAGGCCAAGTCCGGTGTTGACAACCTCAAGAAGGCCATGGAGGGCCTCAAGGACGTTGTTGTCACCGTCAAGGTCTTCGGAACCAACGAGGCAGCAGTTGGTGCTGAGCGACTGCGCACTGCCTTGGATGCGGTTCGCGAGAAGGTCGTCAACGTCAAGGTCTATGGCACGAATGAGGCCGCTGGACCGGCTGAGCGGTTGCGCACCGCTCTGGATGCGATCAAGGACGTCACGGCCACGGTCACGATTGAGGGCCTGGACGCGATGAACGAAGCGATGCTTCGTACCATTGAACTCCTGGATGCCATCGGCAACTCTGCCGAGAAGGCGGCGACCAAGGTATCTGAATCCTTCAGGTCCATGAAGACCGCAGCTGAAGAGTTCAAGGGGCTCGTGGCAGGCATCAACGCCCAGTTGATCACCCTAGCCAATTCTGGCTTTACCCGTGGCGCAACGCTCGGACAGGGGTTCGCCAATGGTATCCTGAGCAAGGTCGAGGCTGTCAACGAGGCGGCCAACGCGCTTGCCAAGGCGGCGGCCAAGCCCCTGCCGAGTTCACCAGCTAAGGAAGGCCCATTCTCTGGTCGAGGATGGACCCCGTACCGAGGAAAGGCGCTTGCCAAGGGGTTCGCTGACGGTATCGCAGCGGGAACCGGAAGTGTCCAGTCCGTTTCGCTTGATCTAGCTCGGGCCGTTTCGGCGGCTATTGACGAGATTAACGTCGCTTGGAGCGGTGTCGACACCAACTTCGACGCCAATCGTGACATTCCAGGCGCCAAGAAGTACTACCGTGATCCGGAAATCTCGAATGCTGAACTGGAGAAGGCACGACGCGAACGGGCCGAAGAAGAGGCCCAGCAGGCCAAGGACGATGCATACCGAGCCTCCAAGAAGGCCGGTGAAGACCTGCCTGAGCAGGAGTCCAAGGTCAAGGATGCCGAGCAGAAGGTCCGTGACGCTGAGAAGGAACTCAAGGAAGCCAAGGACGCCGAGGATACCAAGCGGGCCAAGGACCGGCTTGCCGAGGCTCAGGTTGACCTCAAGGAGCAGCGAGACGAGCTGAAGCGGATCAAGGACCAGGCTGCATCCAATCCTGGTGCTGCGGCTTCAGGTGCGGCAGGGGCAGGCACCAAGGGCGGTCTACGGCCCAACCCGAATCGGACCGATTACATCGCGGCGATGACTGACATTGCCAGCCGGTTCAACCTCCAGATGACCTCGGGCATGCGGGATGAGCCGGGGAGCTACCATAGCACTGGCACCGCCGCCGACTTCTCGAATGGCTCTGGCAATACTGATGAAATGCTGGCATTCGCCAACTTCATCAATGACAACTTCAAGCCGTGGACCAAGGAGCTAATCTACCACGACCCGCGCTTCTCAGGCAAGCAAATTGGCGACGGCAAGAACGTTCCAGACAGCTACTATGCTGATGCTGGTGACCATACTAACCACGTTCACTGGGCGGTCAGCGAGGCACCGGAATGGACCGGGGTCATCGGCCAGAATGTCACGAACGCCATCAACGAGGGCGCATCTGATGGTGCTCGAAAGGCTGAGCCTGGAGTAGCCAAGTCGATGGAAGGGGCGATGACCGTCCCGCTCCGTCGTAATCCAGACGGAACTTATTCGTCGACCGACCCCGCTTGGGATCACTTGATCCAGCGCGAGTCTGGCGGCAATCCGAAGATCATCCAGGGTGTCCAGGATGCCAATAGCGGTGGCAACGAGGCCGAAGGTCTCTTCCAGATTGCCCGTGGCACTTGGTCGGGTGCAGGTGGCAAGGAGTTCGCCGAGACTGCTGGCCAGGCTACTGCTGAGCAACAGGCAATCATCGCAGCGCGCATCTTCCAGAAGTCTGGCGGTTCTCCGTGGGGCGCTGGACTGCCTGGACGAGAGTCCGAAGAGGCATTGCGCGCCGGTCTCGTACGGTCGGGAGCGGCCCCGCAGTCGAGCGGTACCTACGGGAGCGCGACTGAAGACACGGCAGCGCAGCAGCTAGAGGCTCTTCGGGCTCAGAATCAGAGTCTTGACCAGACGATCAAGACTCTCCAGAATCCGGACTCTACCGACGAGCAGATCATCGGTGGCCTCCAGGACCTGGATGCTACGATCAAGAACACCGAAGACCCTGACATCCGCGAGCAGTTGGAACAGATTCGTGACAACACGATGACGGACCGTGGCATCAAGGAGTACGACCCCGAAGAGGGCAAGTCTGAGGACCCGATTGGCGACACCATCGGCATCGCCCAGAATGTTCTGGGCATCTACAATGCCATGTCGTCGGGCTTCCAGAACGCCGGTCAGCTGTTCGAGATGGTCGTTCGAGGTGTCGAGAACACCAAGGACATCAGCGACATGATCGATGGTGTCCAGTCGATCGTCTCCACGGTCACGGGTATCGTGGACACCGTGGTCTCCGTGGCGTCGGCTGTGGCTAGCCTCGCCGCGCTGGCCGGGGCAGCAGCCCCCGGAGTTGGCCAGGCTCTCGCCGCTGTGTCGGCAGTGACTAGTGGCATCGGGCAGGTTCAGTCGGTCGTTGACTTGATCCAGGACGCATTCTCCATCGTGGGCCGGTGGGTCGGCTCGGCGCTCAGCTGGCTCGTCGGCGGTGGGCAGGGGCCGCTCAAGGGTGACGTCAAGGCTCTCCTCGACACCAACAACCAGACGCTCAAGTTCTGGTCCAGCGACAATGCCCTCAACAAGAGTTCGTTCAACCTGGACCCGTTCAACATGTTCCAGGATCGCGAAACGGGAATGACCACGAACCAGTACAATATCTACGCCAACCCGAACGCTCCCGCCAGCGAGATTGTGAATGAGTTGGGCTACGCAATGAGGGTCAACGGAACAGGAGCGTACCAGGAATGA</t>
  </si>
  <si>
    <t>MPDYDLGRAHGEIVIDHDERANKATERALRELRDDIRALDRQIKELNDTMRRQAAHLHASSRAADHAAASTNRLTAAQRRNAVSARTMTAANVTLGRSLRSTGNLATGAVQSLAEFGASYVGIKNVSFAAKDMGENMVRLGATLKRVSYRLDPYLSAVQNVNIGLKWTAMRSAQASAGLAKFGNSVGIVSRNLRDSAAAFRDSQKAAYAHAETMSNTYRNIRVLGTEIQNEYVNIGARFVKSLGRMTLTVGGLRKALAEMPPAMKAIYSASMAVVTVANALDNIATKVKTVGAALGSLASAGFAKATDAAKAMVASTTAAAASLANVTKGFVAARIAALKYAAGAAQAAAANLLISNTSRRTRLMMAQWAGILTNNAKAATNFVRSTSGFQASARGIRRVATAFTLFGGSVAGAMTRVGGLNILQNLTVPLKGLARNFIETNSHVQAFRKRLTDAGVSTARFGRTLGGMGAGVTKMASGMLTAVSGAAMLRRALTGFKPLMNKIVFGLQAIVLAAVAVGAAGGLIMGLGNALKQLSGIVGILPGAISAAALALGPLIIGFMGLAKAIGAGTKEGEEFTKAIEGMSPEMKKVAFAVKDVKGEWKELKEITTDTIFKDFDQEIRGITKDVLPSLKVGLKQVSGGLNDFIQQITSHLREPETIHKLNAAFTDTANLTTNLGRAFGPLLDGMREFGTEGLSILARMSRSASNMTSVFAVWAKSMTVKDAETGMSRLDAIVQRSIRGWGQLGSIVKDAFGIVGDFFHAIGRSGTNALDRWSRSIAEARQSLQEMYADGGIKTMTAAFTTLAGHMQQALKIIIDGFRDLGQSIGPELADITQAFSVGFVNGVRKAVEIIGGFIKLVANIPGVDSIIGIAASMVTLFKATQLVFGMFSKLVAILVAPIMLFKGLTTSIVGYIAAVKAGTTGTAFMARALDRLKISAVGAQIALGAIGAALGIALVAFASWAYFSEKSRQKNAEVEASIKKTTEGLHDFRDAVYEANGAIDTKAMDALAVSIEGMYEQLTQKANSDATGIKEFARQVDNISQIVTFGMAGRDDHEKEANRIDDVARAAERGKQKLDSYGMSMADIGKVASGSESDFLAFRQAFVNMGKDGADVVQLLDNARAKVTAVTDAAKAMGPGALNISNGLRKMGEEGASTTDKLEGLKQVLQGLGLIQTSAEQQMFEYQEELKKLGDTSQYVVDQNAKLGKAMTDVNGKLDPRNSNAQELNKVLQGISDKFLANAAAGNDAGQMYKDLLPQIRKVGEAYGFQGDEILEVIKNYGIVPAEVSTIMALVGADSIERDIAGLLLQIDQLTNKPKVISIESQAAVDQLKALGVAVGNFNAETKTAEVSLKPGQNAEQVAAALTAWLSQNVEVDPKLKPGFQQNLKKELSGQPPVEVPVKPGVAKQERVPANAGAGSGGNKAPEAPAGRVSTGGEFTPVEQSANQAKSGVDNLKKAMEGLKDVVVTVKVFGTNEAAVGAERLRTALDAVREKVVNVKVYGTNEAAGPAERLRTALDAIKDVTATVTIEGLDAMNEAMLRTIELLDAIGNSAEKAATKVSESFRSMKTAAEEFKGLVAGINAQLITLANSGFTRGATLGQGFANGILSKVEAVNEAANALAKAAAKPLPSSPAKEGPFSGRGWTPYRGKALAKGFADGIAAGTGSVQSVSLDLARAVSAAIDEINVAWSGVDTNFDANRDIPGAKKYYRDPEISNAELEKARRERAEEEAQQAKDDAYRASKKAGEDLPEQESKVKDAEQKVRDAEKELKEAKDAEDTKRAKDRLAEAQVDLKEQRDELKRIKDQAASNPGAAASGAAGAGTKGGLRPNPNRTDYIAAMTDIASRFNLQMTSGMRDEPGSYHSTGTAADFSNGSGNTDEMLAFANFINDNFKPWTKELIYHDPRFSGKQIGDGKNVPDSYYADAGDHTNHVHWAVSEAPEWTGVIGQNVTNAINEGASDGARKAEPGVAKSMEGAMTVPLRRNPDGTYSSTDPAWDHLIQRESGGNPKIIQGVQDANSGGNEAEGLFQIARGTWSGAGGKEFAETAGQATAEQQAIIAARIFQKSGGSPWGAGLPGRESEEALRAGLVRSGAAPQSSGTYGSATEDTAAQQLEALRAQNQSLDQTIKTLQNPDSTDEQIIGGLQDLDATIKNTEDPDIREQLEQIRDNTMTDRGIKEYDPEEGKSEDPIGDTIGIAQNVLGIYNAMSSGFQNAGQLFEMVVRGVENTKDISDMIDGVQSIVSTVTGIVDTVVSVASAVASLAALAGAAAPGVGQALAAVSAVTSGIGQVQSVVDLIQDAFSIVGRWVGSALSWLVGGGQGPLKGDVKALLDTNNQTLKFWSSDNALNKSSFNLDPFNMFQDRETGMTTNQYNIYANPNAPASEIVNELGYAMRVNGTGAYQE</t>
  </si>
  <si>
    <t>Erutan_27</t>
  </si>
  <si>
    <t>minor tail protein</t>
  </si>
  <si>
    <t>majority of DV cluster and pham assign minor tail protein. Very low e scores on HHPRED for several minor tail proteins</t>
  </si>
  <si>
    <t xml:space="preserve">24238, with a glimmer score of 12.44. This supports the auto start. </t>
  </si>
  <si>
    <t>Both NCBI and Phages DB hit multiple phages with very low e scores, such as Zany and Yikes. The protien alignments match Erutan's. This supports the auto start.</t>
  </si>
  <si>
    <t>ORF in frame 1 and has a four base pair overlap. Immediately upstream there is a stop codon. This supports the auto start.</t>
  </si>
  <si>
    <t xml:space="preserve">Significant RBS with a spacer of 14 and a z score of 3.169. Downstream there are a couple of starts with better spacers and good z scores, however, they would make the gap very big from the previous gene. This supports the auto start. </t>
  </si>
  <si>
    <t>Erutan has the most annotated start and calls it. It is found in 66% of the phages and is called the start 100% of the time when present. This is also the correct starterator. This supports the auto start.</t>
  </si>
  <si>
    <t>http://phages.wustl.edu/starterator/Pham68920Report.pdf</t>
  </si>
  <si>
    <t>ATGACTCGCCTACAGGAGGGCCAGTACAAGCTTGGTGATCTGGTGTTCGGGGCAGGAACTCCGATCCAGATCACCAAGTTCGAGCCCCAAGGCTTTGATGCCAACGTCAATGACCTGCCCAAGGAGCAGGTTGACGAGGTGTCATTTGGCTTCGACTCGTACTCGCCGAAGCCCGTGGCCATTGAGGGCGGTATCCTCAACCAGTTCGACGTGTTCCGTGGACCGGGCCACCTCCTCCCTGGCGGAATCTCCGGCCAAGACCTCCAGGAGATGTTCTTCAAGGAGTGGCGAGCCGACGAAGTTCGTCGCGTATGGAATGCAATGAAGCCATTGCACTACAAGAAGGGTGGACCGCAGAAGATTCTGTTTGGTCGTCCCCGGAAGATCAACATGATCCCGGCTCGCCGTGGCGCTGACTTCATTCCATTCGTTGCCGAGTACATGCCAGCTGACGTTCTGGCCTATTCATACGAGGAGCACTCGACGCCTGAGGTCTCCCCGACGACTGCCGGGACTAAGCCGAACTCTCTCACCCGCTTCGAGGGCACGGCAGACGCTTGGTTCAGGGCCGTCATTACCGGCCCCGCGAATCAGCCGACGATTGAGTTCGGCAACTGGATGGTCAAGGTTGACCACAACTTGGGCGCTGGCAAGCTCATGGAGATCAGCGCCCAGCCTTGGCTGCGTCGAGTGATCAATTCTGATTCGCTGAACCTGTCTGCTAAGCTAATAGGTGATTCGGCGTACTTGAATGAGATGAAGATTCCCCCGAAGGCCACAACCAACTGGGGATTCTCCTGCACTGGTTCAACGAGCGCCACCAAGTGTTTCATCACTTGGCGAGATGCGTACGTCTCATACTGA</t>
  </si>
  <si>
    <t>MTRLQEGQYKLGDLVFGAGTPIQITKFEPQGFDANVNDLPKEQVDEVSFGFDSYSPKPVAIEGGILNQFDVFRGPGHLLPGGISGQDLQEMFFKEWRADEVRRVWNAMKPLHYKKGGPQKILFGRPRKINMIPARRGADFIPFVAEYMPADVLAYSYEEHSTPEVSPTTAGTKPNSLTRFEGTADAWFRAVITGPANQPTIEFGNWMVKVDHNLGAGKLMEISAQPWLRRVINSDSLNLSAKLIGDSAYLNEMKIPPKATTNWGFSCTGSTSATKCFITWRDAYVSY</t>
  </si>
  <si>
    <t>Erutan_28</t>
  </si>
  <si>
    <t xml:space="preserve">majority of the cluster and pham state that the function would be a minor tail protein. The e scores were 0. </t>
  </si>
  <si>
    <t>25117, score of 13.04</t>
  </si>
  <si>
    <t>NCBI and phagesdb hit 25 phages with e=0.0, perfect q-s alignment in phagesdb</t>
  </si>
  <si>
    <t xml:space="preserve">ORF in frame 1, stop codon directly upstream from autostart </t>
  </si>
  <si>
    <t>Start 25117 (LORF) has a z score of 3.013; same as 25123 but with a better gap and spacer. Supporting start 25117</t>
  </si>
  <si>
    <t>25123 start, coding potential starts ~50bp into the gene but stays consistent throughout the entire gene</t>
  </si>
  <si>
    <t>Erutan calls the most annotated start which is found in 36.8% of the pham and called 100% of the time when present.</t>
  </si>
  <si>
    <t>http://phages.wustl.edu/starterator/Pham67210Report.pdf</t>
  </si>
  <si>
    <t>ATGAGATTGATTGTAGAGCACGCCACGACGCGGGAGATACTCACGCGTGACCTTGAGGTGTCCGAGGCAAACTTCAGCAAGATGCTATCCGGCCCCTGCCAAATCCAGGCGAAGGTTCCATGGAAGGGCCTCAACAACGACTTCATCAAGTTCAAGCCGTACGGGCACTTGATCCATGTCGAAGAAACCATCAATGGTACCCGCAAGATTCTTGGCAGTGGCATTGTGCAGCCATCCGAAGTTGATGACCAGACTGGCGACCTCGATCTCGTGGCGGAGGGGTTCAGCAATTACCCCAAGGGCATTCCATGGTTGCAGAACTGGAACCCCATTACGGTGGACCCGTTCGAGATATTCCACAAGGCTTGGCAGCATATCCAGAGCTACCCGACTGGTAATCTAAACGTCACCATCACGCCAGAGTCCTCGGGAACCTACATGCTGCCAGGCTTTAGCTTTGATGGCTCCGAGTTCATCCTGGACTTCTTCGCATTCTTCCTGCGCTCCGCTGACATGAGGGACATTGCCGAGACTCTCAATGCCTTGGCCCGCGACATTCCATTCGACTACCTTGAGAGGTCGCAGTGGAACTCCAATCGTACTCAGATCGACAAGAGCATCCTGTTGGGCTACCCGAACTTCGGTGTCCATCAGGAAGCTATGGTCTTCCGGTTCGGAGAGAACGCACTGGCGGGCAAGCCAAAGCCAGAGGCTGAGATAGAATGGTCTAGCGAGATCATCATCAAGGGCTGGTTTCCTGGGAAGGTTTATAGCTCAGACTTCAAGAACGATGACAGTGACCGCCTCCGTCGAGTGATCAAGGAGGAGGATGCCCAGATCAACTCGAAGGAACGTGCCAAGGCTTGGGCCAAGCGCAAGCTGACTCGCCGCCAGGTTCCGGATTACTGGGAGGAGCTGACCGTCGATGCCAATCACCCGAATGCTCCGTTTGGTCAGTGGGACCTGGGAGACGAGATCAAGGTTGAGGGAATCATGCCGTGGGTTGGCAAGGTCTCCGCTCCTCACCGGATCATCGGCTATACCTGGGATGGCAGTGGCACCTCCACGCTTCGCATGAAGCACGAGGGCGCGTTCAACTATGATCCCGTCGAGTACGAAAGCTGA</t>
  </si>
  <si>
    <t>MRLIVEHATTREILTRDLEVSEANFSKMLSGPCQIQAKVPWKGLNNDFIKFKPYGHLIHVEETINGTRKILGSGIVQPSEVDDQTGDLDLVAEGFSNYPKGIPWLQNWNPITVDPFEIFHKAWQHIQSYPTGNLNVTITPESSGTYMLPGFSFDGSEFILDFFAFFLRSADMRDIAETLNALARDIPFDYLERSQWNSNRTQIDKSILLGYPNFGVHQEAMVFRFGENALAGKPKPEAEIEWSSEIIIKGWFPGKVYSSDFKNDDSDRLRRVIKEEDAQINSKERAKAWAKRKLTRRQVPDYWEELTVDANHPNAPFGQWDLGDEIKVEGIMPWVGKVSAPHRIIGYTWDGSGTSTLRMKHEGAFNYDPVEYES</t>
  </si>
  <si>
    <t>Erutan_29</t>
  </si>
  <si>
    <t>15 phages in the DV cluster assign this function with an e value of 10^-5</t>
  </si>
  <si>
    <t>26244, with a glimmer score of 6.76</t>
  </si>
  <si>
    <t>Both NCBI and PhagesDB hit Ranch with identical starts and an e-value of 0.0</t>
  </si>
  <si>
    <t>ORF in Frame 3, with a stop codon upstream</t>
  </si>
  <si>
    <t>RBS 11 nucleotides upstream, wth a z-score of 1.489</t>
  </si>
  <si>
    <t>26244, mostly good coding potential</t>
  </si>
  <si>
    <t>Erutan does not have the most annotated start, found in 45.5% of genes, called 100% of the time.</t>
  </si>
  <si>
    <t>http://phages.wustl.edu/starterator/Pham1827Report.pdf</t>
  </si>
  <si>
    <t>ATGGGCTGGAACGATTACGAGTCAAAGCAGGTTCGGGCACTTCGTGGCATCTCCACTCGCTCTGAGAAGCCCAACAAAGACCTTGAGACGAACATCCGCAACCTGAACAACTCGGTGCGGTACATGTCTTCGATGATGGGGATCATGCAGGAGGGCATCGACGATGCCAACCGTGACATCCTCCAGCAGTTCGAAGATGCGATCCAAGACCTGATGATCATCTTCAACATCGGCGGAGGTGGCGATACCCTCAATCTCGACTGGGGCGACATCGGTGTGGTGCTGGAGAACATCTCGTCCATCCTGCGCTTTGACTTCTTGAACCTTCCCGACTTCGATTTGCTGGGCTGGGCACAGGACGTTTGGGACGACACCTTTGGCAACCTGGACATTATGAATTTTGAGCGTCTCAAAGAGGCGTTCAACGGCGAGTATGTCGGCCCAGACATTGCCCTCAACATTATCCAGAATGTCATCCGAACGATCAAGCGCCTGGCAAGCAGCATCATTGCCCCGTGGCGACTTCCGCAGATCAACGTCAGCTCGATCACGAATGAACCTGGCCCCAACTTGCTATCGAGCTTCGGCGGCTTCAACGCTGCCGAGGACATAGCTGGTGATGGCATCTGGATCTTCGACCCTGATGTGGGCAAGACCTCCCTTGGATCGGCCCGTACCGATGCGAATGGAACTCTAAAGGTTCTGTCGTCAGAGGCCATCGCTGTTTCCGCTGGGCAGACACTCCAACTTGGCGGATGGGTCAAGTGGCAGGGTGCCGTGGCAACAGGTTCTGCCTTCAGTATCTTGGTGGTGCCGTACATTGGCAGTCTTGCCCAGACCCCGGTTCAGATCAGCACTCTGAACAGTCCAGCGGCCAACGGCGAGAATACGTTCCCGATGACCGACTGGACTGTTCCTGCCAGCGTTGACGCGGTCCGCGTTCGTGTGACCGTGGAGGCTTCTGTCACATCGGGAACCGTGTGGTGGGATGATCTGGTTCTTCGTAAGGCTGGATCCACACTTCCCCAGAGCTTCATTGGTGGCCTTGGGCAGCGGTTGCAGGACCTCGATGACAATGATACTGGGCTCGATGATGCCATCGGTAAGTTGGCTGGCAATATCAACAATGCGGTCAATGCAACCATCGAAGACGTTGGCGAAGGCGTCGGTGACATCCTCGAAGCCTTCAACACCATCTTCAACCTGAATCGTCAGTCAAAGGCTGCAGAGGCTGCTGCCCTCGAAGCCAAGCAGATTCTCGCCGCGATGAACAACCAGGAAGAGACCGGCGGCGATGGCATGGCCTGGTCGACAGACTTTACCGACCCCAACGGCACTCCACTCAACCCTGCTGATTGGCAGAACGTAAGCAATATCCTGCATCGACAGAACGGCGCGGGCGTGCCGGATTCGGGTGGAACATTCACCGCCTGGGCTGTGACTACTCGCAGTACGAACACGGATTCACAGAAGTGTTCGTTCATTATTTCGAGAATACACGGACAGAGCGCATACTCGGGAGCGCTTGTTAGGTCCAACTCTGATCGCTCTAGCTACGTAAGATGCTTCGCCAATGAGGATGGAGACCTACAACTTAGCCGACTCAGTCCTGCAGGTAGCTCTACCTTCCTGAGCGTCAACCACGCTGCTGGGTTTAAGGTTGGTGACCAGATTGAGATTAGGTGTAATGGAACTTTCTATTACATCTACAAGAACGGCAATCAGATTTACTCGTACAACGACGTGGAAGCTACGGCGGTCGTTGGAGCTTCCAACCGATGCTGCGGTATGCTTATGCAGAGGACTGGTAATGTTCTTTACTACTACGAGTCGCCTCGGTTTGCTTCGTTCTACATGTCGGACTGGTACATCCCTCCAGGTGGGCCGGTCAACGTCTTCTGGCAGGGCACTCTGATCCAGTACAACTCGCTGTCAACCAAGCTGGATAACGCCGTCTACTTCATCCTTCCTGCAAGCTGA</t>
  </si>
  <si>
    <t>MGWNDYESKQVRALRGISTRSEKPNKDLETNIRNLNNSVRYMSSMMGIMQEGIDDANRDILQQFEDAIQDLMIIFNIGGGGDTLNLDWGDIGVVLENISSILRFDFLNLPDFDLLGWAQDVWDDTFGNLDIMNFERLKEAFNGEYVGPDIALNIIQNVIRTIKRLASSIIAPWRLPQINVSSITNEPGPNLLSSFGGFNAAEDIAGDGIWIFDPDVGKTSLGSARTDANGTLKVLSSEAIAVSAGQTLQLGGWVKWQGAVATGSAFSILVVPYIGSLAQTPVQISTLNSPAANGENTFPMTDWTVPASVDAVRVRVTVEASVTSGTVWWDDLVLRKAGSTLPQSFIGGLGQRLQDLDDNDTGLDDAIGKLAGNINNAVNATIEDVGEGVGDILEAFNTIFNLNRQSKAAEAAALEAKQILAAMNNQEETGGDGMAWSTDFTDPNGTPLNPADWQNVSNILHRQNGAGVPDSGGTFTAWAVTTRSTNTDSQKCSFIISRIHGQSAYSGALVRSNSDRSSYVRCFANEDGDLQLSRLSPAGSSTFLSVNHAAGFKVGDQIEIRCNGTFYYIYKNGNQIYSYNDVEATAVVGASNRCCGMLMQRTGNVLYYYESPRFASFYMSDWYIPPGGPVNVFWQGTLIQYNSLSTKLDNAVYFILPAS</t>
  </si>
  <si>
    <t>Erutan_30</t>
  </si>
  <si>
    <t xml:space="preserve">28223, glimmer and genemarks call this start with a glimmer score of 6.93. There is a stop codon immediatly upstream </t>
  </si>
  <si>
    <t>Both NCBI and phages db hit Wojtek with a one to one and an e value of 10^-116</t>
  </si>
  <si>
    <t xml:space="preserve">ORF in frame 2 with good coding potential </t>
  </si>
  <si>
    <t>RBS 8 nucleotides upstream with a z score of 1.3</t>
  </si>
  <si>
    <t>28223, genemarks calls this start and there is fullcoding potential with no wasted coding potential.</t>
  </si>
  <si>
    <t>Erutan does have the most annotated start with 100 percent of phages and called 94 percent of the time</t>
  </si>
  <si>
    <t>http://phages.wustl.edu/starterator/Pham1821Report.pdf</t>
  </si>
  <si>
    <t>ATGGCAGAGCCTATAGAGACTGGGTCTCGCACCACTGCTGGTTCGTACTCATTGCCGGTCCCTGCGTGGGCGACAGTGATAGACTTCTTTCTGCTTGCTGGCGGAAAGAAGGGTACTGACGGTACCAACTATGGCCCAGGCAGCAAAGGCGACGACGGCAAGTTTGTTACCGGCTCGTTCAGGGTGCGACCGGGGTCGGCACTGCCCTGTGTCATTGGAGGCGCTTCGGCAGATACGACCATCAACTTTGGCGGAGTAGTAACAACCTCGGCAACGGGGGTCACCAAGCCGAGCAGCAACACGCTGACCAACTCTTCGCTACTAGAGGGTGACCCCGCTGTCGATGCATCCTACTCGATAGATGTAGGCACTCGCGGAGACGGCGGCGATGGTGGCAGTAGGGGTTACACTACCACCGACCCTCCAACACCACCTGGCGATGGAGAGCCAGGTACAGGTGGCGGACTCTACTGGAGGTTCAGGCAGGCAGCACAGATACCTCGCATTGGAAACATACCAGCGTCTGTTGACGTCAAGATCGGTAACAAGTCACTCGTGGCTATCTACATCGGAACCAAGAAGGTCTGGGACAAGCCAGCAAACTAG</t>
  </si>
  <si>
    <t>MAEPIETGSRTTAGSYSLPVPAWATVIDFFLLAGGKKGTDGTNYGPGSKGDDGKFVTGSFRVRPGSALPCVIGGASADTTINFGGVVTTSATGVTKPSSNTLTNSSLLEGDPAVDASYSIDVGTRGDGGDGGSRGYTTTDPPTPPGDGEPGTGGGLYWRFRQAAQIPRIGNIPASVDVKIGNKSLVAIYIGTKKVWDKPAN</t>
  </si>
  <si>
    <t>Erutan_31</t>
  </si>
  <si>
    <t>28838, score of 5.66</t>
  </si>
  <si>
    <t>Both NCBI and PhagesDB hit Ranch, Lambo, and Jalebi with an e-value of less than 8e-26</t>
  </si>
  <si>
    <t>There is an ORF in frame 2. Stop codon located close upstream.</t>
  </si>
  <si>
    <t>Significant RBS located 10 nucleotides upstream, z-score of 2.127 and gap of 9. There is another strong RBS at 28916, but the gap is much larger.</t>
  </si>
  <si>
    <t>28877, poor coding potential throughout whole ORF.</t>
  </si>
  <si>
    <t>Erutan has most commonly annoatated start. Found in every gene in Pham. called 100% of time when present.</t>
  </si>
  <si>
    <t>http://phages.wustl.edu/starterator/Pham1838Report.pdf</t>
  </si>
  <si>
    <t>ATGACAGACATCACAATCACCCATCCCGATGCACCTGGGGTGACATTCACCCTCAGCTCATCGGGAACCGGCGCAGACATGTTCACGCTACGCGCCCACAGCGATGACATGCAAGACGAGCTGGGTAACCCCAAGCTCCTGACCGAGGTAGGATTCCCCAGGCCATGA</t>
  </si>
  <si>
    <t>MTDITITHPDAPGVTFTLSSSGTGADMFTLRAHSDDMQDELGNPKLLTEVGFPRP</t>
  </si>
  <si>
    <t>Erutan_32</t>
  </si>
  <si>
    <t xml:space="preserve">29002, with a glimmer score of 7.56. This supports the start at 29002 and not the auto start. </t>
  </si>
  <si>
    <t xml:space="preserve">Both NCBI and Phages DB hit on the same phages with very low e scores when blasting from the start 29002. These phages include Ranch and Yikes and majority of the phages have an exact protien alginment with Erutan. When blasting from the auto start, 29137, none of the protien alignments match up to Erutan. This supports the start at 29002. </t>
  </si>
  <si>
    <t xml:space="preserve">ORF in frame 1 and from the start at 29002 there is a 4 base pair overlap with the previous gene. Going upstream from the start at 29002, there is immediately a stop codon. When going upstream from the auto start, there are multiple potential starts before you reach the stop codon. This supports the start at 29002. </t>
  </si>
  <si>
    <t xml:space="preserve">There is a Significant RBS at the start 29002. It has a spacer of 18 and a z score of 2.34. The auto start (29137) has a spacer of 15 and a z score of 1.989. </t>
  </si>
  <si>
    <t xml:space="preserve">The coding potential doesn't appear to start until the auto start at 29137, however, it does appear that the reverse strand may have stolen some of potential. Overall there is no wasted coding potential. </t>
  </si>
  <si>
    <t>Erutan doesn't have the most annotated start, but it does have the start that the Brithday Boy and Gibbins have among others (29002). This start is found in 3.4% of the phages and is called the start 87.5% of the time when present. This is a correct staterator report. This supports the start at 29002.</t>
  </si>
  <si>
    <t>http://phages.wustl.edu/starterator/Pham70091Report.pdf</t>
  </si>
  <si>
    <t>ATGAGTGGCTGGTCTCCAGAAGGACCCCCAGTAGAAAGTGGTGGGGCACTGTGGTCATCGGGAGATGGCCCGCCCACTATTGCCTGGGGCTCCTTCTGGGGTAACGTTCCGGTCTTGGCCGGGGTCGGATCAGCATTGGCCCAGGACAAGGCAGACCTGAAGTACAAGGCCAACGTCCTGTCCAGTGCCCAGGCTGATGATGAACTGTACGTGGGGCTCGATCCCATGCAGGACTTCGAGGTTAGGATCAAGCCTCGGGAGAATGCCGGGGGCAATGATCGACTTGGCATGTCGATTGATGCGATCCTGCGGGACTCAGCCGGGGCCGTCGACATTTCCCGTCTCGGCCTGAAGGGCAGAGACAACGGGGCAGGCTCCGACTTCGGCCTCAATAAGCCGAAAGTACCTGGCCGTGATGGTGGCGCAGCAGATGGTCTCTCGCTGGTCAACCTAGCATCTTCAGCCCGCGAATCTGGCGGAGGGGAGGACCTGGCCAGCAATAGATTCACACCAGTGTCACCACTATCTTCAGTTTACAGTACTGTTGGCACATTCTCATACACCATCCCGGTATGGAGCAGTGCCATTGAAATCATCTGCCTTGGCGGAGGATCAGGCGGTAATGGTGGTGGTAGCTTTGCTGGCGACGGCGGCAAGGCGTCAACTTGGGCCTGGGGTACATTCGTGCGGGGAGTCCATATTCCGTGGACTGAAATTAACCTGACGGTTGTGGTCGGTGACGGTGGAAATGGTGGTGGATCGTTCGGCGGCACGGGTGGCAATGGATCACCCAGCTACGTCCAACGATCTGGGAATGATGTTGTTCGCTCGCATGGGGCCATCGCAGTCGGCGGAACCGGCATTAACCGAACTGGTGACGCTGTATCACCAGCTACGTTAGAGCTGGGTGGTGTGACGTACAATGGTGGTGCAGCTTCAACGACCGACACCGCCAGCGTTCCTGGCTCGGGTGGTCGAGGCGGCGCCGTCCTGCAGGCTGGCAAGGCTGGTGGCCGAGGTCAAGTTTGGCTACGGGCAATACAATAG</t>
  </si>
  <si>
    <t>MSGWSPEGPPVESGGALWSSGDGPPTIAWGSFWGNVPVLAGVGSALAQDKADLKYKANVLSSAQADDELYVGLDPMQDFEVRIKPRENAGGNDRLGMSIDAILRDSAGAVDISRLGLKGRDNGAGSDFGLNKPKVPGRDGGAADGLSLVNLASSARESGGGEDLASNRFTPVSPLSSVYSTVGTFSYTIPVWSSAIEIICLGGGSGGNGGGSFAGDGGKASTWAWGTFVRGVHIPWTEINLTVVVGDGGNGGGSFGGTGGNGSPSYVQRSGNDVVRSHGAIAVGGTGINRTGDAVSPATLELGGVTYNGGAASTTDTASVPGSGGRGGAVLQAGKAGGRGQVWLRAIQ</t>
  </si>
  <si>
    <t>Erutan_33</t>
  </si>
  <si>
    <t>30065, score of 6.76</t>
  </si>
  <si>
    <t>Both NCBI and phagesdb hit Patos, Gibbin, and Ranch with e&lt;5x10^-62 and perfect q-s alignment. Supporting autostart</t>
  </si>
  <si>
    <t>ORF in frame 2, stop codon directly upstream of autostart. Autostart provides a very nice gap of 16bp. Supporting autostart</t>
  </si>
  <si>
    <t>Autostart (LORF) provides an RBS with the best z score (2.151,) best gap (16) and good spacer (10). All other potential starts are much worse, with gaps &gt;150bp. Supporting autostart</t>
  </si>
  <si>
    <t>30065 start, good coding potential with a dip in the first third of the gene</t>
  </si>
  <si>
    <t>Erutan does not have the most annotated start, instead it calls start 96, found in 14.6% of the pham and called 87.5% of the time when present. Supporting autostart</t>
  </si>
  <si>
    <t>http://phages.wustl.edu/starterator/Pham68563Report.pdf</t>
  </si>
  <si>
    <t>ATGGCAGCAACATATCAGGACGCCCACCTTCTCGCGGCGACGAACGCGATCACGGCGCTCGGCAACAGGATTGGTCTGTATGTCGGGGGTACTCGGGTTGGCACGGTCTACGCCGACACCTCGTGGGGAGCAGCGGCGAAGGTGAACGAAGACGGGTTCACCTGGGGCAAGTCCATTGGCTCAGCGGCAACGATCACCGTGCCTGGTGGTACCTTGTCGAACGGAGCGGTGATCGACCGCTATGGAATCCTCAATGGTACCACGCTACTTCGTACCGAGGCGCTACCCGTGGCCCTGACCATCAACGACGCAAGCCAGGCGTTCAGCGTGGACGTCACGCCGATCTTCCGATACCGAGGAGTGTAA</t>
  </si>
  <si>
    <t>MAATYQDAHLLAATNAITALGNRIGLYVGGTRVGTVYADTSWGAAAKVNEDGFTWGKSIGSAATITVPGGTLSNGAVIDRYGILNGTTLLRTEALPVALTINDASQAFSVDVTPIFRYRGV</t>
  </si>
  <si>
    <t>Erutan_34</t>
  </si>
  <si>
    <t>30433, with a glimmer score of 11.16</t>
  </si>
  <si>
    <t>Both NCBI and PhagesDB hit Genamy with identical starts and an e-value of 30^-47 on NCBI</t>
  </si>
  <si>
    <t>ORF in frame 1, with an upstream start at 30187.  Stattered coding potential</t>
  </si>
  <si>
    <t>RBS 11 nucleotides upstream with a z-score of 2.862</t>
  </si>
  <si>
    <t>30433, with genemarks starting coding potential at that start.</t>
  </si>
  <si>
    <t>Erutan has the most annotated start in all genes called 100% of the time</t>
  </si>
  <si>
    <t>http://phages.wustl.edu/starterator/Pham4209Report.pdf</t>
  </si>
  <si>
    <t>ATGATCAACCCCCTGGAAACTGAGGCCGAGAAGGACGTTTACATCGCTGTTCTGGAGCGACAGCTCCTGGGCGCCACGATGGACAGCCTGCGCCTGGCGGCCCTCGTTGAGATCAAGGATGCCGACTCCAGCGTTCACGATGACGAGCTTCTGGATTGGGCAAAGAAGCGGGCCGAAGAGCGGCTGGGAGGGTATCGGAATGACGTGAAGAAGATGGCGCAACGATCATTCTGA</t>
  </si>
  <si>
    <t>MINPLETEAEKDVYIAVLERQLLGATMDSLRLAALVEIKDADSSVHDDELLDWAKKRAEERLGGYRNDVKKMAQRSF</t>
  </si>
  <si>
    <t>Erutan_35</t>
  </si>
  <si>
    <t>lysin a</t>
  </si>
  <si>
    <t>every non-draft phage called this function, with e-values of 0.  lysin b is gene 85</t>
  </si>
  <si>
    <t>30705, glimmer and genemarks both call this start with a glimmer score of 11.22. There is an immediate stop codon upstream</t>
  </si>
  <si>
    <t xml:space="preserve">Both NCBI and phages db hit zany and lambo with an e value of 0. </t>
  </si>
  <si>
    <t>ORF in frame 3 with good coding potentail</t>
  </si>
  <si>
    <t xml:space="preserve">30705 has an RBS 10 nuclotides upstream with a z score of 2.17. </t>
  </si>
  <si>
    <t xml:space="preserve">Genemarks calls this start and has full coding potential with no wasted coding potential. </t>
  </si>
  <si>
    <t>Erutan has the most annotaed start that is present in 92 percent of phages and called 85 percent of the time</t>
  </si>
  <si>
    <t>http://phages.wustl.edu/starterator/Pham68702Report.pdf</t>
  </si>
  <si>
    <t>ATGGGTGATGTCGTCTGGCTTGAAAAGGCTTTCAGGAATGCTGGCATACCAATTGAAGTGTTTCCTGGAGCGTACCAGCGCGGCCATGGAGACCTCATCGGCGACAAGCCATTCATGCATCACACTGGCAGCTTCAACGAGACGGCCAACGGCATCGCCAACCACCCGAGCCTGGGCCTGGCATCCCAGCTGTTCCTCAAGAAGGGTAAGTTCACCCTTTGTGGAGTCGGAGTCGCCTACCATGCTGGAATGGGAAGTGGCTTCGGCCTCCCCACAAACAACGGCAACTGGCACTCCATCGGCATCGAGGCCGCCCACGATGGCAGGGCCAAGTGGGACACCTACCATCTGAACAACTACCTTGAGGGCATTCGGGTCATCAACCGGCACCGAGGCAAGCCGCTCAACGACGTGGTGGCCCACAAGGAATATGGTGCCATTCAGGGCAAATGGGATCCAGGCAACCTCGACATGAAGTGGGTCCGCCAGGTTCTGCTGGAAGAGAAGAAGCCAGCCCAGGCCGTGGTCATCAACATGATCGAGCTGGAGGCCAAGGAGAACCCCTGGGTCGGCAAGCGTCTGGCCAAGCCCGGTGCCGAGGGCGAGATGAAGGTCGGCCACAAGCTCCAGGGGCGCCTCGTGGAATACGAGAATGCCCACATCTACTTCCACCCATCTTGTGGGGCGCATGCCATTCCCCATGGTGGACTGTTCGAGGCTTACGCCAACTTCGGTTTCGAGAAGGGGCCGCTGGGGTACCCTGTTCGAGACTTCACCAAGCTCCCTGAGGGTGCCGTCATGGCATTCCAGGGTGCCGTCCTTTACAAGAAGGATGGCAAGGATGCCCAGTACGTCAAGGGCGTCATTGGGCAGCGCTGGGCCAAGGAGGGCTACGAGAAGGGGCCGCTGGGTTGGGCCACCTCTCTCGAAATCCCGAATGGCACTGGCGGAGTTATCCAGTACTTTGAGAATGGCTCTCTGGAATGGGACCCGAGCGGTGCGGTCGAGAAGATTGGCCAGTTCGCAGTTCGAGACCTGTCCATCGTCAACGAGAAGACTGGCCTGCCGTTGGCTGTAGACGCAGTCAACTTGTCCACCGCAGCATAG</t>
  </si>
  <si>
    <t>MGDVVWLEKAFRNAGIPIEVFPGAYQRGHGDLIGDKPFMHHTGSFNETANGIANHPSLGLASQLFLKKGKFTLCGVGVAYHAGMGSGFGLPTNNGNWHSIGIEAAHDGRAKWDTYHLNNYLEGIRVINRHRGKPLNDVVAHKEYGAIQGKWDPGNLDMKWVRQVLLEEKKPAQAVVINMIELEAKENPWVGKRLAKPGAEGEMKVGHKLQGRLVEYENAHIYFHPSCGAHAIPHGGLFEAYANFGFEKGPLGYPVRDFTKLPEGAVMAFQGAVLYKKDGKDAQYVKGVIGQRWAKEGYEKGPLGWATSLEIPNGTGGVIQYFENGSLEWDPSGAVEKIGQFAVRDLSIVNEKTGLPLAVDAVNLSTAA</t>
  </si>
  <si>
    <t>Erutan_36</t>
  </si>
  <si>
    <t>OtterstedtS21 calls a holin, but HHPRED shows that it is insignificant</t>
  </si>
  <si>
    <t>31822, score of 9.21</t>
  </si>
  <si>
    <t>Both NCBI and PhagesDB hit Gibbon and Lambo with an e-value of less than 7e-43. Subject and Query match.</t>
  </si>
  <si>
    <t>There is an ORF located in frame 1. Stop codon nearby upstream.</t>
  </si>
  <si>
    <t>Significant RBS located 11 nucleotides downstream, z-score of 2.357 and gap of 10. Other strong RBS signal at 31930, but the gap value is very high.</t>
  </si>
  <si>
    <t>31822, good coding potential throughout ORF. No wasted coding potential. Start of coding potential coincides with start codon.</t>
  </si>
  <si>
    <t>Erutan has most commonly annotated start (69.0%). Called 100% of time when present.</t>
  </si>
  <si>
    <t>http://phages.wustl.edu/starterator/Pham3648Report.pdf</t>
  </si>
  <si>
    <t>ATGGCTGACACCGTACTTGAAGAGGAAGCCACCTGGGGGGACCGTGTTGGTCAGTACTCCAAGGCCATCGTGGCAACCGTGACCCCCGCAGTGTTCCTTGGTGGAGCATTGGCGCTCGTCCTTCCGGCAGAACAGGCAGCATCCATCACCGCCGCTGTTGCCAGTGTGACGGGATTCCTGACCTGGCTGGCTGGGAATACTGAGATTCTCAAGCGCCAGGCAGACGAGGCCGAAGAGGCCATCGAAGACGCCATCGGTCGCGAAATCTGA</t>
  </si>
  <si>
    <t>MADTVLEEEATWGDRVGQYSKAIVATVTPAVFLGGALALVLPAEQAASITAAVASVTGFLTWLAGNTEILKRQADEAEEAIEDAIGREI</t>
  </si>
  <si>
    <t>Erutan_37</t>
  </si>
  <si>
    <t>32163, with a glimmer score of 7.83. This supports the auto start.</t>
  </si>
  <si>
    <t>Both NCBI and Phages DB hit several of the same phages with very low e scores. However, none of the protien alignments match up to Erutan. When blasting from the very upstream start (32091), majority of the protien sequences line up. This doesn't support the auto start.</t>
  </si>
  <si>
    <t>ORF in frame 3. There are two other potential upstream starts from the auto start. These would close the 71 base pair gap from the auto start. This doesn't support the auto start.</t>
  </si>
  <si>
    <t>Insignificant RBS at the auto start. It has a spacer of 10 and a z score of 1.846. This has a higher z score than most of the other potential downstream starts. This supports the auto start.</t>
  </si>
  <si>
    <t>The coding potential appears to start from the most upstream start at 32091. This doesn't support the auto start.</t>
  </si>
  <si>
    <t>Erutan doens't have the most annotated start. The upstream start (32091) is found in 56.8% of the phages and is called the start 84% of the time when present. The auto start is called the start 13% of the time when present. This supports the upstream start. Also this is a correct starterator report.</t>
  </si>
  <si>
    <t>http://phages.wustl.edu/starterator/Pham2393Report.pdf</t>
  </si>
  <si>
    <t>ATGTTGGCCGTCGCCCTAGCTGAAGAGCTGGGCGGGGGCTTTACATGGACTGATCTATCAGCGGGTGCTCTTGTGGCGATCACCGTCATGCTCATCCTGCTGGGCAGGTTGGTGCCCAAGTCCTCGCTGATCAAGTCAGAGAAGGAAGCCGAGTACTGGCGCGAAGCTGCGATGAAGGCTTTGAACCAGAACACGGAATTGATCAACGCAGCTCGATCTGGAACCCAGGTGGCAGCATACGTGCAGCAACTGGCGGAAGGAGCTGATTCCTAA</t>
  </si>
  <si>
    <t>MLAVALAEELGGGFTWTDLSAGALVAITVMLILLGRLVPKSSLIKSEKEAEYWREAAMKALNQNTELINAARSGTQVAAYVQQLAEGADS</t>
  </si>
  <si>
    <t>Erutan_38</t>
  </si>
  <si>
    <t>32363, score of 3.76</t>
  </si>
  <si>
    <t>Both NCBI and Phagesdb hit Wojtek, Gibbin, and Sadboi with e&lt;7x10^-30 and perfect q-s alignment. Supporting the autostart</t>
  </si>
  <si>
    <t>ORF in frame 2, stop codon directly upstream. 1bp overlap with previous gene, but no better downstream start codons. Supporting autostart</t>
  </si>
  <si>
    <t xml:space="preserve">Autostart (LORF) provides an RBS with a z score of 3.013, spacer of 14, overlap of 1. The only other potential starts have gaps &gt;100bp. Supporting the autostart </t>
  </si>
  <si>
    <t xml:space="preserve">32363 start, very bad black coding potential but very good red coding potential which spans most of the gene. </t>
  </si>
  <si>
    <t>Erutan calls the most annotated start, found in 92.9% of the pham and called 71.8% of the time when present. Pham is real with 42 members. Supporting the autostart</t>
  </si>
  <si>
    <t>http://phages.wustl.edu/starterator/Pham2616Report.pdf</t>
  </si>
  <si>
    <t>ATGCATTGGTGGCCATGGGGGAGGGGCACTACTCGGGACGCTGAGGCTGGGGTCAAGGAGGCCCAAGGCTACATCAGCAGGCTAGATGGCCAAGAGAGTGAAGTGAAGCAGCTGGCGGAACTGGGTCGTACCCAGCAGCTTCGCAATCACTTTGGAGAAGGAATTGAACGGGCCATGAAACGGAGGTATGCGTGA</t>
  </si>
  <si>
    <t>MHWWPWGRGTTRDAEAGVKEAQGYISRLDGQESEVKQLAELGRTQQLRNHFGEGIERAMKRRYA</t>
  </si>
  <si>
    <t>Erutan_39</t>
  </si>
  <si>
    <t>32755, with a glimmer score of 0.33</t>
  </si>
  <si>
    <t>32554 start had Both NCBI and PhagesDB hit Wojtek and Lambo with identical starts, and an E-value for NCBI on Wojtek of 10^-89</t>
  </si>
  <si>
    <t>ORF in frame 1, with stop codon directl;y upstream of the 32554 start</t>
  </si>
  <si>
    <t>32554 start has a RBS 10 nucleotides upstream with the highest z-score of 2.7</t>
  </si>
  <si>
    <t>32554 start, with no coding potential until the very end.</t>
  </si>
  <si>
    <t xml:space="preserve">Looks like a Phake Pham.  Erutan calls start 32755, found in all genes and called 40% of the time.  start 32554 is found in all genes, but is not called.  </t>
  </si>
  <si>
    <t>http://phages.wustl.edu/starterator/Pham69502Report.pdf</t>
  </si>
  <si>
    <t>GTGAAACAGGCTGTCATCAGCGCCTCAGCAACGACGGCAGTTGGCTCTTGTATTTATCTGGGAGTAGTGTATGGCCTGGGAGCCGATCCTGTATTTGCAGCCAACATTCTGCTGACCCTAATGTGCGGGTTCTCTTGGGTCTTTACTTTCTTGTATGGATTCAGATCACAATGGAACCTGACGGAGGCTGGGCGCACTCTCATGTACCTTTCCTTGTCATTCTCACTAGTCTTAACGCAGACCATAGCGTCCGTTTGGTCTCATTCTGAGTATCCCGCCAGGGAAATCATCAGATTCATAGTCTACTTTGTCTTGGCCGCAGCCCTGCTCAATATGGTGCGCCGTGTCTTGATTGAGCAGGCTCTGGACGAGCAAGACAGGAACAACTTCAACTAA</t>
  </si>
  <si>
    <t>MKQAVISASATTAVGSCIYLGVVYGLGADPVFAANILLTLMCGFSWVFTFLYGFRSQWNLTEAGRTLMYLSLSFSLVLTQTIASVWSHSEYPAREIIRFIVYFVLAAALLNMVRRVLIEQALDEQDRNNFN</t>
  </si>
  <si>
    <t>Erutan_40</t>
  </si>
  <si>
    <t>Katie - No hits with Phages DB or NCBI when blastx the sequence from 32949 to 33714. This is the correct gap.</t>
  </si>
  <si>
    <t xml:space="preserve">33247, glimmer calls the start 33064  with a glimmer score of 7.27 and genemarks calls the start 33247. There are 5 possible upstrea starts, 33247,33112,33109,33067,32980. </t>
  </si>
  <si>
    <t>33247 has NBCI and phages db hitting parvustarda one to one with an e value of 10^-81. All other epossible starts also hit parvustarda but with a very large misalignment, this hints that 33247 is the correct start</t>
  </si>
  <si>
    <t>ORF in frame one with good coding potential</t>
  </si>
  <si>
    <t>33064 has an RBS 18 nulcoetides upstream with a z score of 2.3, start 33247 has an RBS 11 nucleotides upstream with a z score of 2.9</t>
  </si>
  <si>
    <t>Gene marks calls the start 33714 with full coding potential and no wasted coding potential</t>
  </si>
  <si>
    <t>Eurtan has the most annotated start but does not  call it. This start is present 100 percent of phages and called 86 percent of the time it is present</t>
  </si>
  <si>
    <t>http://phages.wustl.edu/starterator/Pham70644Report.pdf</t>
  </si>
  <si>
    <t>ATGCACGCATACGACCTCACCGCAATTGCCGACGCGATCGCCGCGCTTGCCGACGACGACACCCTCACCGCTGCACGCACGAAGGCAGCAAACCTCCCGAACGTTGCTCCGAGCGACGTCCACGAGCTGCACGCGGCAGTGGCAACGGTCCTCACCGGAATCGAGGTGGACCCGAAGGTGGTGCAGGTGATCCTGTCGCTCCACGGCAACGTGCAGCGATCGGCATTGAACCGGGATAAGTCGCTCCGTCCCACCTACCGTGGTCGGACCGTTGCATCGCTCCGTAAAGGTGCTGAAACGCTCCGGGAGAACCTGGAGACGGTTCCGGCAGAACTGCCGGGAGCGATGGCAGCCCGGCGTAAGCTGATGGAGGCCGCCCCGGTGGAGGCCGCCCCGGTGGAGGCACCGAAGGCCGCGCCGACCACTAAGGCACGCCGAACCCGCAAGGCACCGGCAACCACGAAGTGA</t>
  </si>
  <si>
    <t>MHAYDLTAIADAIAALADDDTLTAARTKAANLPNVAPSDVHELHAAVATVLTGIEVDPKVVQVILSLHGNVQRSALNRDKSLRPTYRGRTVASLRKGAETLRENLETVPAELPGAMAARRKLMEAAPVEAAPVEAPKAAPTTKARRTRKAPATTK</t>
  </si>
  <si>
    <t>Erutan_41</t>
  </si>
  <si>
    <r>
      <rPr/>
      <t xml:space="preserve">Chris- Both NCBI and PhagesDB hit OtterstedtS21. Start of subject and query match with OtterstedtS21 (gene 42) with an e-value of less than 1e-16. However, there are some gaps. Starterator availible at </t>
    </r>
    <r>
      <rPr>
        <color rgb="FF1155CC"/>
        <u/>
      </rPr>
      <t>http://phages.wustl.edu/starterator/Pham40403Report.pdf.</t>
    </r>
    <r>
      <rPr/>
      <t xml:space="preserve"> Gene was called by OtterstedtS21 and Yikes and Sadboi.</t>
    </r>
  </si>
  <si>
    <t>33846, score of 3.33</t>
  </si>
  <si>
    <t>Both NCBI and PhagesDB hit Gibbon and Zany with an e-value of less than 3e-61. Subject and Query Match</t>
  </si>
  <si>
    <t>There is an ORF in frame 1. No stop codon nearby, but the other starts have no significant BLAST hits or coding potential.</t>
  </si>
  <si>
    <t>Significant RBS located 11 nucleotides upstream, z-score of 2.948 and gap of 131. The genemarks and Glimmer start (33846) has a significant RBS signal (z-score of 2.124 located 6 nucleotides upstream), and it has a much smaller gap of 23.</t>
  </si>
  <si>
    <t>33846, good coding potential. Coding potential starts more downstream than auto-start, but there is not another start codon that coincides with the coding potential start. After start of coding potential, coding potential continues all throughout ORF.</t>
  </si>
  <si>
    <t>Erutan has most commonly annotated start. Found in 81.8% of genes, and called 100% of time when present.</t>
  </si>
  <si>
    <t>http://phages.wustl.edu/starterator/Pham4277Report.pdf</t>
  </si>
  <si>
    <t>ATGCCGAAAATCCACAGGGGCTCGCACGCACCATACGAGGCAGTCGTCGGGATCGTTGGACACGGACTCGGCAAGCTCCACTACGCCTACCGCGACCAGTGCTACGGGGGACAGGAACTCCAGTTCCGCGTTCGGACTGCCAAGCATCGGTACTCCCCAATGGGTGACGGTGGTGCGAACGCCGAGCTTCGGAAGCTCGGCATTACCGGACCAAAGCGCCCGGCGTGCCCGACCTGCTGGACCGAGGTCTCGCGCACTGGTAAGTGCGAGTGCAGCGATGGAATCCGGGCGTTTGCCAAAGCCGTGTAG</t>
  </si>
  <si>
    <t>MPKIHRGSHAPYEAVVGIVGHGLGKLHYAYRDQCYGGQELQFRVRTAKHRYSPMGDGGANAELRKLGITGPKRPACPTCWTEVSRTGKCECSDGIRAFAKAV</t>
  </si>
  <si>
    <t>Erutan_42</t>
  </si>
  <si>
    <t>Riley- correct gap</t>
  </si>
  <si>
    <t>34251, with a glimmer score of 6.71. This supports the auto start.</t>
  </si>
  <si>
    <t>Both NCBI and Phages DB hit on the same phages with very low e scores. Most of the phages, including Sadboi and Gibbin, have exact protien alginment with Erutan. Some of the other ones are one off. This supports the auto start.</t>
  </si>
  <si>
    <t xml:space="preserve">ORF in frame 3. There is immediately three stop codons upstream from the auto start. There is a 96 base pair gap from the previous gene. This supports the auto start. </t>
  </si>
  <si>
    <t>Significant RBS with a spacer of 9 and a z score of 2.151. This supports the auto start.</t>
  </si>
  <si>
    <t>The coding potential begins at the auto start and none of it is wasted. This supports the start at the auto start.</t>
  </si>
  <si>
    <t>Erutan has the most annotated start and calls it. It is found in 100% of the phages and is called the start 90.5% of the time when present. This is also a real starterator report. This supports the auto start.</t>
  </si>
  <si>
    <t>http://phages.wustl.edu/starterator/Pham4591Report.pdf</t>
  </si>
  <si>
    <t>ATGCGATTCCAGCTTATCGAGCAAAGCGTCGACGGACACCAGACCTGCGACTTCGAGCTTGAACCGAGCTACGTCTGTGGTCGCGAAGCGAACCACGAGGTGCGGCACTTCGAGTCGGACCACGACGGAGACTTCCAGTGGTGCGAGTACCGCTGCCCGCTCCACGCCGTCGAGGCATTCCAGCCGGGGACCGAAGGTACCATTGAGCACGACGAGAATGGAGAGACCGTCTTCGTCCAGTCGTTCGTCGCCTATGGATGGCGGGAAGACTGGGGCTACGTGGTGTGGCGTGGAGACTCCCGCGAAGGCGGCTGGGTCGGGGTATCGACCCTTTTTGATAAGGGTCGCGCAATTGAACTGCTTGGTGGTATCGAACGCTTGATGGGAGTCTGA</t>
  </si>
  <si>
    <t>MRFQLIEQSVDGHQTCDFELEPSYVCGREANHEVRHFESDHDGDFQWCEYRCPLHAVEAFQPGTEGTIEHDENGETVFVQSFVAYGWREDWGYVVWRGDSREGGWVGVSTLFDKGRAIELLGGIERLMGV</t>
  </si>
  <si>
    <t>Erutan_43</t>
  </si>
  <si>
    <t>34646, score of 8.06</t>
  </si>
  <si>
    <t xml:space="preserve">NCBI and Phagesdb hit Sadboi, Ranch, and Yikes with e&lt;4x10^-80, Yikes has the same start but Sadboi and Ranch are offset by 29bp </t>
  </si>
  <si>
    <t xml:space="preserve">ORF in frame 2, 2bp gap between autostart and previous gene, stop codon directly upstream </t>
  </si>
  <si>
    <t>The autostart (LORF) provides a gap of 2, spacer of 12, and z score of 2.095. Start 34658 has a spacer of 11 and gap of 14, but a z score of 1.735. Supporting the autostart</t>
  </si>
  <si>
    <t>34646 start, good coding potential throughout gene but leaving a bit of waste near the end. Several potential starts shown, with coding potential starting at the third potential start</t>
  </si>
  <si>
    <t>Erutan calls the most annotated start, found in 95.8% of the pham and called 78.3% of the time when present. Supporting the autostart</t>
  </si>
  <si>
    <t>http://phages.wustl.edu/starterator/Pham62584Report.pdf</t>
  </si>
  <si>
    <t>ATGAGCAACCAAATGCCGATGCCCTACGAGGGTGATCTGAGGAACGTCGAGTGGGACCACGTTGGTCGTTCTGACTCCGAGACCTACGGGGTGGAAGGGGCGATCAACACGTCCACCGCAGGAGTCTTCATCACGCGGGAAGCACTGGATCGACTCGGTGAAATCCCATCCAATGCCGGAGAGGCATTGGAGAAGTTGGCACGTATCGGGACTGAATGGACCGAGCAGCCCGATGGAACGTGGGCACCAACCGGCGAGGCAGTCGTGGTATCGGATTGGACGCCGGATGGGAAGTTCTACGAGTTCTCCACCATCTCCGACTTCTCCAGCTTCCGAGCCGTGTACTCGGTGGAGCACGACGCAATGGATGACGCGGTAACGATCCACGGAAGCGGCCTGCTTGATCTCGACGGGGAACCCACCTCGAACTTCGGCTGA</t>
  </si>
  <si>
    <t>MSNQMPMPYEGDLRNVEWDHVGRSDSETYGVEGAINTSTAGVFITREALDRLGEIPSNAGEALEKLARIGTEWTEQPDGTWAPTGEAVVVSDWTPDGKFYEFSTISDFSSFRAVYSVEHDAMDDAVTIHGSGLLDLDGEPTSNFG</t>
  </si>
  <si>
    <t>Erutan_44</t>
  </si>
  <si>
    <t>No glimmer start or score</t>
  </si>
  <si>
    <t>NCBI and PhagesDB both hit Ranch with identical starts with e-values of 10^-12 on NCBI</t>
  </si>
  <si>
    <t>ORF in Frame 3, multiple stop codons upstream</t>
  </si>
  <si>
    <t>RBS 9 nucleotides upstream with a z-score of 2.072</t>
  </si>
  <si>
    <t>35172, a bit of wasted coding potential in the beginning</t>
  </si>
  <si>
    <t>Ranch_47 Pham report.  Erutan may have been misplaced, as previous pham was phake</t>
  </si>
  <si>
    <t>http://phages.wustl.edu/starterator/Pham4570Report.pdf</t>
  </si>
  <si>
    <t>ATGCCGTACGAACCTTCCGCCATCAGCCAGGGGCTTGGCATCTTTGCCTTCATCATCTTGGTCGTTATCGCTGGCTGGGCCTGGGAGAAGATCAACAAGTAA</t>
  </si>
  <si>
    <t>MPYEPSAISQGLGIFAFIILVVIAGWAWEKINK</t>
  </si>
  <si>
    <t>Erutan_45</t>
  </si>
  <si>
    <t>35329, glimmer and genemarkks both call this start with a glimmer score of 9.11. There are three other possible upstream starts.</t>
  </si>
  <si>
    <t xml:space="preserve">NBCI an phages db both hit sampdum with a one to one line up and an e value of 10^-45. The other possible usptream starts also hit sampdum but with large misaglignments hinting that the start 35329 is the correct start. </t>
  </si>
  <si>
    <t>ORF in frame 1 with good coding potential</t>
  </si>
  <si>
    <t xml:space="preserve">35329 has an RBS 10 nucleotides upstream with a z score of 2.9.  </t>
  </si>
  <si>
    <t>Genemarks calls the start 35329 ith full coding potential and no wasted coding potential.</t>
  </si>
  <si>
    <t xml:space="preserve">Erutan has the most annotated start that in is 100 percent of phages and called 100 percent of the time it is present. This supportst atht his is the correct start. </t>
  </si>
  <si>
    <t>http://phages.wustl.edu/starterator/Pham4122Report.pdf</t>
  </si>
  <si>
    <t>GTGATTGAGATGAATGCACTGGATGAACATGTGGAGGCGAGCGCCAAGTTCGTGAAGTTCCTGAACAGGGACTTCAGCACGCTGAATGAAGAAGAGGAGCACACTGCCGCCGTGGACCTCGCGAACACCATTCGGCACCGTCTCTCCAAGCACAACCAGTTCCTGTCCAGGAACCTCCAACTTCGGGACGTCACCATCTGCCTGCTGATGATGGGGTTGGACATGCCCGTGATCGACTTGCTGGGCAAGCGAACACTGGAAATACTTCGGAAGCTCTAG</t>
  </si>
  <si>
    <t>MIEMNALDEHVEASAKFVKFLNRDFSTLNEEEEHTAAVDLANTIRHRLSKHNQFLSRNLQLRDVTICLLMMGLDMPVIDLLGKRTLEILRKL</t>
  </si>
  <si>
    <t>Erutan_46</t>
  </si>
  <si>
    <t>35651, score of 10.97</t>
  </si>
  <si>
    <t>Both NCBI and PhagesDB hit ParvusTarda and Zany with an e-value of less than 6e-74. Subject and Query match perfectly.</t>
  </si>
  <si>
    <t>There is an ORF in frame 2 with a stop codon closeby upstream.</t>
  </si>
  <si>
    <t>Significant RBS at 35687. Located 15 nucleotides downstream with z-score of 2.318 and gap of 79. This does not agree with Genemarks or Glimmer start.</t>
  </si>
  <si>
    <t>35651, good coding potential throughout ORF. Start of coding potential coincides with start codon. No wasted coding potential.</t>
  </si>
  <si>
    <t>Erutan has most commonly annotated start. Found in 40.5% of genes in pham. Gene was called 91.1% of time when present.</t>
  </si>
  <si>
    <t>http://phages.wustl.edu/starterator/Pham904Report.pdf</t>
  </si>
  <si>
    <t>ATGAAGAAGCGCATCATTGGCGGAGTCCTGGGAGCCGTGGCAGCCTTCGTGGCATCGGTTGCAGTCCAGGCAGCCCCGGCCCAAGCGGTGATCGTGGAAGAGTATGACCTGGTGAAGCATGTGAACTGCGCACCAGAGCACTTGCCCGTTGAGCTGGAGCGGACCAACCGCTATGGCAACGACGAACGTGACTTCGTCACCATCACCGGCCCGACCAAGATTCCGGGCTGGAAGTGTGCCTCGTGGGAGTTCACCACGTACGACTCATTCGGCGGCCTGTCCAACTCGATCGAGTCTGATGGTCCTGGTCGGCTCTACTGCGCCATCTGGGTGAACGGGCGAATGGTCTCGGAGAACGAGTCCTATGGTGGTTCCTATGGGGATTACATCTACTGCATCTGA</t>
  </si>
  <si>
    <t>MKKRIIGGVLGAVAAFVASVAVQAAPAQAVIVEEYDLVKHVNCAPEHLPVELERTNRYGNDERDFVTITGPTKIPGWKCASWEFTTYDSFGGLSNSIESDGPGRLYCAIWVNGRMVSENESYGGSYGDYIYCI</t>
  </si>
  <si>
    <t>Erutan_47</t>
  </si>
  <si>
    <t>Noah - no hits, looks correct</t>
  </si>
  <si>
    <t>36178, with a glimmer score of 8.01. This supports the auto start.</t>
  </si>
  <si>
    <t>Both NCBI and Phages DB hit the same phages with very low e scores. Only LittleFella has a one to one protien alignment with Erutan. The other phages are one off from Erutan.</t>
  </si>
  <si>
    <t>ORF in frame 1. There is a 125 gap from the previous gene, but immediately upstream there is a stop codon. This supports the upstream start.</t>
  </si>
  <si>
    <t>Significant RBS with a spacer of 9 and a z score of 2.958. This is the highest z score. This supports the auto start.</t>
  </si>
  <si>
    <t>Erutan doesn't have the most annotated start. The auto start is found in 18.7% of the phages and is called the start 100% of the time when present. This is also a real staterator report. This supports the auto start.</t>
  </si>
  <si>
    <t>http://phages.wustl.edu/starterator/Pham55387Report.pdf</t>
  </si>
  <si>
    <t>ATGAATATTCCAGAGCAGTTTGAGGAGTGCCGAATCTACGGCCACGCTTGGAACACGGAGGAAGTGGACCTCAGCAGCAGGGTGTACATTGGAGAAACTCTCCAGTGCCTCCGCTGCGATACCTACAAGATCAGCGCTCTTCAGCGCAAGACGGGGCTCATCATCAAGTCCCGTTACATCTACTCCGCGGACTACCTCATGCCGCGTGGTGAGAAGTTCACCCGCGAGGATCGTGGGAAACTTCGCGTGCAACGAATCCTCAAGGCCAATCGCAAGAACAACAGGAAGAAGGCTGGGTAA</t>
  </si>
  <si>
    <t>MNIPEQFEECRIYGHAWNTEEVDLSSRVYIGETLQCLRCDTYKISALQRKTGLIIKSRYIYSADYLMPRGEKFTREDRGKLRVQRILKANRKNNRKKAG</t>
  </si>
  <si>
    <t>Erutan_48</t>
  </si>
  <si>
    <t>36477, score of 15.62</t>
  </si>
  <si>
    <t>Both NCBI and PhagesDB hit Patos, Gibbin, and Ranch with e&lt;10^-62 and perfect q-s alignment. Supporting autostart</t>
  </si>
  <si>
    <t>ORF in frame 3, autostart provides 1bp overlap with previous gene, no alternative upstream start before a stop codon</t>
  </si>
  <si>
    <t>Autostart (LORF) provides overlap of 1bp, spacer of 16, and a z score of 3.074; by far the best candidate. Supporting the autostart</t>
  </si>
  <si>
    <t xml:space="preserve">36477 start, excellent coding potential throughout entire gene </t>
  </si>
  <si>
    <t>Erutan does not have the most annotated start, instead it calls start 6 which is found in 44.8% of the pham and called 100% of the time when present</t>
  </si>
  <si>
    <t>http://phages.wustl.edu/starterator/Pham65887Report.pdf</t>
  </si>
  <si>
    <t>ATGGCGATCAAGTGCGGCAACTGCAAGCAGTACCACGACACCGTGGATGATGTGAAGGGCTGTCACTTTGGTGACGGTGTTCTCGCCGACGTGGAGGAAGAGAACAACGCCATCGAGGCCCATCAGCTTGGCATGGCTTACGAGCACGAAGTCGCTGAAGACCCGTGGGATGCTGAACCTGAGGCTCGACGGGTGAACCCGTACGGCATCGGAGCGGTTCAGCAGAGCGGTGAGGGTTTCCTCACCGGGCGCAAGGCCCAGAAGGTCTACCTCAACGTGCCTTTCGTTGAGAAGGACCGGGCCAAGACCGAGTTCGGTGCCAAGTGGGACGCCAAGGAGAAGAAGTGGTGGGTCTACGATGATGCCGACTTCGACTCCATGCCGGACAAGTGGTACCTGGTCTCTGGAAGCGACTCGGCTCTGGCGGATCGGCACGCTGCCTCTGCCAACTCCCGACCGTTCAACACGATCAACGAAGATGGATTCTATCGGGTGAAGGATGAGTTCGTTGGTGTGCTTGAGGCCGAGTTCATCAAGGTCCAGATGAATCGCGAAGGGTCCAGGCTCTACGCCAAGCGTCTCAACAAGAACTACCCTGAGAAGTTGGAGTTGGAGCCCAACCCGAAGAATGCCATCTCCCTGTGGTGCGCCCAGAATGGAGCAGGTAGGCCCATCGAGTGGGAGTTCATCAGCGGCCTCTACTCCAATGCAGGCGCCCACATGGTTGAGAAACTGAGCCTGGAGGAAGGCGAGGCATTTGGACGCCTGTATGGGGTCTGCATGAAATGCGGAGCGTTCCTCACCAACGAAGAGTCCATTGAACGGGGCATGGGCCCCATCTGCGCAGGAAAGTGGAACTGA</t>
  </si>
  <si>
    <t>MAIKCGNCKQYHDTVDDVKGCHFGDGVLADVEEENNAIEAHQLGMAYEHEVAEDPWDAEPEARRVNPYGIGAVQQSGEGFLTGRKAQKVYLNVPFVEKDRAKTEFGAKWDAKEKKWWVYDDADFDSMPDKWYLVSGSDSALADRHAASANSRPFNTINEDGFYRVKDEFVGVLEAEFIKVQMNREGSRLYAKRLNKNYPEKLELEPNPKNAISLWCAQNGAGRPIEWEFISGLYSNAGAHMVEKLSLEEGEAFGRLYGVCMKCGAFLTNEESIERGMGPICAGKWN</t>
  </si>
  <si>
    <t>Erutan_49</t>
  </si>
  <si>
    <t>37339, with a score of 10.01</t>
  </si>
  <si>
    <t>Both NCBI and PhagesDB hit Gibbin with identical starts and a e-value on NCBI of 10^-69</t>
  </si>
  <si>
    <t>ORF in Frame 1, with a stop codon upstream</t>
  </si>
  <si>
    <t>Autostart RBS 9 nucleotides upstream with a z-score of 2.58</t>
  </si>
  <si>
    <t xml:space="preserve">37339, with some lost coding potential at the end.  </t>
  </si>
  <si>
    <t>Erutan has the most anntated start, called 100% of the time.  Looks like a real Pham</t>
  </si>
  <si>
    <t>http://phages.wustl.edu/starterator/Pham4153Report.pdf</t>
  </si>
  <si>
    <t>ATGAACATCAACTTCAATCACGAGAGCTACCGTCCGCCCAACAACGAGTCGGTCGGCACCATCCGCGTCTTCAACGTCCACGGCGTGGAGACCCAACGGCTGGAGGACACCGGGGTCGCTGGGCACTACGCCTTGTGCCAGTCGTTCCTGGGTATCGCGAAGACCTGGGGGTGGCAGCTCCACCCCGATATGGCCGAGGCTCTGGAAGCCAATCTCGCCGGGCTCCAGGTCAAGTCGTGGCCCATCGGCACTGCCAAGCAGTGGGAGACTGGTGCTCTCGGAACCGTTCAATTCGTCGGAAAGTTCAAGCAATGA</t>
  </si>
  <si>
    <t>MNINFNHESYRPPNNESVGTIRVFNVHGVETQRLEDTGVAGHYALCQSFLGIAKTWGWQLHPDMAEALEANLAGLQVKSWPIGTAKQWETGALGTVQFVGKFKQ</t>
  </si>
  <si>
    <t>Erutan_50</t>
  </si>
  <si>
    <t xml:space="preserve">37650, glimmer and genemarks both call this start with a glimmer score of 13.93. There are 4 possible upstream starts at 37599, 37575, 35509, 37473. </t>
  </si>
  <si>
    <t xml:space="preserve">37650, both NCBI and phages DB hit Sampudon with a 1 to 1 line up and an e value of 10^-72. All other upstream starts have very large misalignments, hinting that the autostart is correct. </t>
  </si>
  <si>
    <t>ORF in frame 3 with good coding potential</t>
  </si>
  <si>
    <t xml:space="preserve">37650 has an RBS 14 nucleotides upstream with a z score of 1.4. Another possible start at 37575 has an RBS 9 nucleotides upstream with a  z score of 2.0. All other upstream starts have unsignificant RBS, this hints at the 37575 start. </t>
  </si>
  <si>
    <t xml:space="preserve">Genemarks calls the 37650 as the start with good coding potential, however there is a little wasted coding potenial upstream hinting at an upstream start. </t>
  </si>
  <si>
    <t>Erutan has the most annotated start that is in 69 percent of phages and called 100 percent of the time</t>
  </si>
  <si>
    <t>http://phages.wustl.edu/starterator/Pham4116Report.pdf</t>
  </si>
  <si>
    <t>ATGACCACCAAGAAGACCAACATGTGGTACGTGGCCCAGAAAGAGAATGGCAAGATGACTGGCTTCACCTCCCAGCCAAAGATGGCGGAGAAGGACGCTGATGGCAATCCCGTGGTGTGCCCCGGTGATATGCGACGGGTCTGGGATGCCGAGTACGCTCGCATCAAGGCGCGTCGCGAGCGCATCTGGGAGATGCTGCTGGACACGATGGAGGAGAAGTACGAGCTGGAAGACAAGTCCGTCATCATGCCGGACGATCAAAAGATCGTGGATGCCCGAATCGACGCCTTCCAGTGCGCCCTGGCAGTCCTGGAGTTGCCATTTGGCAAGTACGACGAGGACCCCACTGCCGCCATCCAGACCATCGAGAACAAGGCGAGCCAGCGATACGAAGCGGAGGCCGAGTGA</t>
  </si>
  <si>
    <t>MTTKKTNMWYVAQKENGKMTGFTSQPKMAEKDADGNPVVCPGDMRRVWDAEYARIKARRERIWEMLLDTMEEKYELEDKSVIMPDDQKIVDARIDAFQCALAVLELPFGKYDEDPTAAIQTIENKASQRYEAEAE</t>
  </si>
  <si>
    <t>Erutan_51</t>
  </si>
  <si>
    <t>38057, score of 11.7</t>
  </si>
  <si>
    <t>At the 38054 start, Both NCBI and PhagesDB hit Genamy16, with an e-value of less than 1e-24. At the 38057 start, Both NCBI and PHagesDB hit NovaSharks with an e-value of less tha n 2e-27. Subject and QUery match up for both sequences on their respective phage.</t>
  </si>
  <si>
    <t>There is an ORF in frame 2. 2 stop codons are located directly upstream.</t>
  </si>
  <si>
    <t>Significant RBS located 12 nucleotides upstream, z-score of 2.584 gap of -1. There is another start (38054) with the exact same z-score located 9 nucleotides upstream with a gap of -4.</t>
  </si>
  <si>
    <t>38057, start of coding potental starts earlier than the autostart, so the evidence points to the more upstream start. Coding potential is good throughout the ORF, and there is no wasted coding potential.</t>
  </si>
  <si>
    <t>Erutan has most commonly annoated start. found in all phages in pham 100%, and called 78.6% of the time when present.</t>
  </si>
  <si>
    <t>http://phages.wustl.edu/starterator/Pham5289Report.pdf</t>
  </si>
  <si>
    <t>GTGATGAAGAGGGCTGAGCTGGTTGAGGGCAACGCCATCCACGACTCGCTGAAGCGTGGCCACCTGATCCGAATGGGCCATCCCCTGGTTGCCCATCTGGAAAGCAAGACCGGTGAGGTCTGGCATATCGTTCGTGAATGCTGCCCCAAGGAGGCTGAGTGA</t>
  </si>
  <si>
    <t>MMKRAELVEGNAIHDSLKRGHLIRMGHPLVAHLESKTGEVWHIVRECCPKEAE</t>
  </si>
  <si>
    <t>Erutan_52</t>
  </si>
  <si>
    <t>38215, with a glimmer score of 8.04. This supports the auto start.</t>
  </si>
  <si>
    <t>Both NCBI and Phages DB hit multiple of the same phages with low e scores, such as Ranch and Gibbins. These have an exact protien sequence alignment with Erutan. This supports the auto start.</t>
  </si>
  <si>
    <t xml:space="preserve">ORF in frame 1. There is immediately another potential start upstream from the auto start. The auto start has an overlap of 1 nucleotide, while the upstream start would make a 4 nucelotide overlap. This favors the upstream start more. </t>
  </si>
  <si>
    <t>Both the auto start and upstream start have an identical z score of 3.013. The auto start has a spacer of 12, while the upstream has a spacer of 9. The upstream has a slightly better spacer.</t>
  </si>
  <si>
    <t>The coding potential appears to start at the upstream start (38212). None of the coding potential is wasted. This supports the upstream start.</t>
  </si>
  <si>
    <t>Erutan has the most annotated start (the auto start), which is found in 100% of the phages and called the start 100% of the time. This is a real starterator report. This supports the auto start.</t>
  </si>
  <si>
    <t>http://phages.wustl.edu/starterator/Pham4044Report.pdf</t>
  </si>
  <si>
    <t>ATGACCAAGATGGAGAAGAAGTTCACCTACAGTCACCTGGACAAGGACGAGCTTCCAGCCCCGAAGACCCCCGAAGAGCGATGCTACCATTATCGGTGGCTCGATCAGCACTTTGGGACCGACACCGACTCCCCGCTCCATCACAACCACCGCTGCACCCTCTGTGGCGAGAAGAGAAGAAAGGCCAGGAATGGGTAA</t>
  </si>
  <si>
    <t>MTKMEKKFTYSHLDKDELPAPKTPEERCYHYRWLDQHFGTDTDSPLHHNHRCTLCGEKRRKARNG</t>
  </si>
  <si>
    <t>Erutan_53</t>
  </si>
  <si>
    <t>38405, score of 12.17</t>
  </si>
  <si>
    <t>Both NCBI and PhagesDB hit Lambo, Wojtek, and Ranch with e&lt;6x10^-47, perfect q-s alignment. Supporting autostart</t>
  </si>
  <si>
    <t xml:space="preserve">ORF in frame 2, overlap of 8 with previous gene. Other upstream starts but they provide far too long overlaps.  </t>
  </si>
  <si>
    <t>The autostart provides an overlap of 8 with a spacer of 12 and a z score of 1.792; it is the only gene candidate with a reasonable gap. Supporting autostart</t>
  </si>
  <si>
    <t>38405 start, with good coding potential throughout gene.</t>
  </si>
  <si>
    <t>Erutan calls the most annotated start, found in 100% of the pham and called 100% of the time</t>
  </si>
  <si>
    <t>http://phages.wustl.edu/starterator/Pham4156Report.pdf</t>
  </si>
  <si>
    <t>ATGGGTAACATCACCAATGAGGTATCGCTGACCTGCGATGGACCTCGATGCCACGAGAAGATCATTTGGGACGGTGACATCAGTGGTCCGGATGATCTCTACTCCGATTGGCTGTCAAGCCAGATGCGGAAGTCCGCCATCGAGAATGGTTGGTACATCGTGGACCAGGAGATTCTGATGGAGGACGGGTGCTACTACGCCTTCCACAACGTGGCATGTCTGAAGCGGTACTTCAGAGAGCACGCGAAGACCCGTTGA</t>
  </si>
  <si>
    <t>MGNITNEVSLTCDGPRCHEKIIWDGDISGPDDLYSDWLSSQMRKSAIENGWYIVDQEILMEDGCYYAFHNVACLKRYFREHAKTR</t>
  </si>
  <si>
    <t>Erutan_54</t>
  </si>
  <si>
    <t>Toby: correct gap</t>
  </si>
  <si>
    <t>38750, with a glimmer score of 17.95.</t>
  </si>
  <si>
    <t>Both NCBI and PhagesDB hit Gibbin with identical starts and an e-value of 20^-46 on NCBI</t>
  </si>
  <si>
    <t>ORF in frame 2 with a stop codon upstream</t>
  </si>
  <si>
    <t>Start 39750 has an RBS 11 nucleotides upstream, with a Z-score of 2.597</t>
  </si>
  <si>
    <t>38750, with good coding potential throughout.</t>
  </si>
  <si>
    <t>Erutan has the most annotated start, found in all genes called 85.7% of the time.  Looks like a real Pham</t>
  </si>
  <si>
    <t>http://phages.wustl.edu/starterator/Pham5023Report.pdf</t>
  </si>
  <si>
    <t>TTGGCACCAAGATGGAGGACTAGGATGGCACTCAGCAACGAAGACAAGAGGGTGATTGGCGACTTGATCCTGGACGCCGTTGCCCAGCAGCTCGAATACTTGGATGATTACGCTCGGGACCACACCGAAGACAGCGCATACGCCAAGGTCCAGAAGATGGACAAGGATGAGGTGTTCACCTTCGTGTCCAAGAAGATGCAGGCCATCCAGAGCAACATCTGGCCCCACTCATTCGACGAGATCAACTGA</t>
  </si>
  <si>
    <t>MAPRWRTRMALSNEDKRVIGDLILDAVAQQLEYLDDYARDHTEDSAYAKVQKMDKDEVFTFVSKKMQAIQSNIWPHSFDEIN</t>
  </si>
  <si>
    <t>Erutan_55</t>
  </si>
  <si>
    <t>38986, glimmer and genemarks both call this start with a glimmer score of 11.18. There are no other possible upstream starts</t>
  </si>
  <si>
    <t xml:space="preserve">Both NCBI and phages DB hit parvustarde with a one to one line up and an e value of 10^-89. </t>
  </si>
  <si>
    <t>ORF in frame 2 with good coding potential,this is the LORF</t>
  </si>
  <si>
    <t xml:space="preserve">There is a significant RBS 11 nucleotides upstream with a z score of 3.1. </t>
  </si>
  <si>
    <t>Genemarks calls this start will full coding potential and no wasted coding potential</t>
  </si>
  <si>
    <t>Erutan has the most annotated start that is in 100 percent of phages and called 100 percent of the time it is present</t>
  </si>
  <si>
    <t>http://phages.wustl.edu/starterator/Pham4179Report.pdf</t>
  </si>
  <si>
    <t>ATGACCAAAATCGAAGCATCCGCCGACCTCCAGGTGGGCTACTACGTCAAGATCACCGGCGACCACATCGCCGAGATTCTGGAGGTGCCGCAAGCATCCTTCGCTGGGAACATCGGCCAGATCACGGAAGAGCACCTGCCGGGTCCGGTCTGGATCGTGCAGTTCTCTCACATCGGTGGTGAGTACAGCTTCAGCTCGAACGAGCTGGAGTTCGTGACCCGTCCGCTGAGTTTGATCGGACGAGAGATCATCAGCCTCTGGCGGACGAAGAAGCCCAGTAGCTCCACATTGGCCTATGCTGGTCCGTACGTCGAGGCCATCTGCATGATGGACAAGCCCTCGGACTCGTACGGCCTGGAGAGCGGCGACATGATCATCGCCTACCTGCTGAACAACCTCCGCAACTGGCGGGGAGATGATGCCCGACGCATCAAGGCCGAGCTGAACCGTGCGCTGGACGCCTACCGGGACGGCTGGCGATGA</t>
  </si>
  <si>
    <t>MTKIEASADLQVGYYVKITGDHIAEILEVPQASFAGNIGQITEEHLPGPVWIVQFSHIGGEYSFSSNELEFVTRPLSLIGREIISLWRTKKPSSSTLAYAGPYVEAICMMDKPSDSYGLESGDMIIAYLLNNLRNWRGDDARRIKAELNRALDAYRDGWR</t>
  </si>
  <si>
    <t>Erutan_56</t>
  </si>
  <si>
    <t>No significant BLAST hits on the genemarks start from PhagesDB or NCBI. There are significant blast hits on the upstream start at 39557. For this start, PhagesDB and NCBI hit Zany and Ranch with e-values of less than 4e-15. The subject and query perfectly align.</t>
  </si>
  <si>
    <t>There is an ORF in fame 2, with multiple potential upstream and downstream starts.</t>
  </si>
  <si>
    <t>Genemarks start (39572)  has a significant RBS located 6 nucleotides upstream, z-score of 2.174 gap of 103. Other starts have significant RBS signals (39557 with a z-score of 2.174 also) and better gap (88), but it is located 9 nucleotides upstream.</t>
  </si>
  <si>
    <t>39572, start of coding potential starts more upstream than the auto-start, so this evidence points to the upstream start.</t>
  </si>
  <si>
    <t>Erutan has the most annotated start, but it does not call it. Found in 57.7% of genes in Pham, but called only 6.7% of the time when present. The phages that Erutan hit called the more upstream start.</t>
  </si>
  <si>
    <t>http://phages.wustl.edu/starterator/Pham4139Report.pdf</t>
  </si>
  <si>
    <t>ATGAGCGACGGATGGATGGACGACTTCTTGGAGGCCGCGTACGAGGACGCCAATGGCGGACTCGTGGACACGGCTCGTGAGTACGATGACGAAGACATTTGGGACTGA</t>
  </si>
  <si>
    <t>MSDGWMDDFLEAAYEDANGGLVDTAREYDDEDIWD</t>
  </si>
  <si>
    <t>Erutan_57</t>
  </si>
  <si>
    <t xml:space="preserve">39676, with a glimmer score of 11.34. This supports the start at 39676. </t>
  </si>
  <si>
    <t xml:space="preserve">Both NCBI and Phages DB hit on the same phages with very low e scores, including Lambo and Sadboi. Majority of the phages had an exact protien alignment with Erutan. This supports the start at 39676. </t>
  </si>
  <si>
    <t xml:space="preserve">ORF in frame 1. There is one other potentail upstream start from the start at 39676 before you run into the stop codon. With the start at 39676, you have a 11 nucelotide gap. With the auto start (39685), there's a 20 nucelotide gap. With the upstream start, there is a 10 nucelotide overlap. This supports the start at 39676. </t>
  </si>
  <si>
    <t xml:space="preserve">The start at 39676 has a spacer of 9 and a z score of 2.211. The auto start (39685) has a spacer of 8 and a z score of 1.887. This supports the start at 39676. </t>
  </si>
  <si>
    <t>The coding potential appears to actually start at the most upstream start.</t>
  </si>
  <si>
    <t xml:space="preserve">Erutan doesn't have the most annotated start. The start at 39676 is found in 44.1% of the phages and is called the start 76.9% of the time when present. The auto start (39685) is found in 44.1% of the phages and is called the start 23.1% of the time. The starterator is correct. This supports the start at 39676. </t>
  </si>
  <si>
    <t>http://phages.wustl.edu/starterator/Pham1729Report.pdf</t>
  </si>
  <si>
    <t>ATGAGCGGGATGGACAAGGCGAAGGCATTCGCCGCTGAGGCCCAAGCCAACGGTTGGACCACGAAGATCGAAACCAAGAACGGTGACGAGACGCACGTGGAGGCCGAGCGCAAGGGTGAACGCATCACGATCTGGTGGCGGGGCAACTCGCTGATTGAGACGCCGTTCCACCACTTCATGGGGCAGGTCAAGTCGCTCCACAACAAGGCGACGGCTACCCGCCAGCTCTCGATGAAGCCGAACCCCAAGGGGTTCCGTGGACCGAAGATGGGCGCGAGGTTTGTGGACCTCAAGCTCACCGAAGAGGGTGGTCTGCCGGAAGAAGTGGACCTTGAGTCCATCCGGTACCCGCTGCCCTTCGATCCGAAGGAGTCCACGGACGGGGAGATTCTGAAGGAGATTCGGGGCTCCACGATCATCTTCGTCAACCGGATCAGCGGCAAGGGCGAGAGCGTCCACGTGGCCCGTTCGCTGAACATGAAGCCAGATAACTTCTATCTGGAGGAGTCGACTGAAGGGAAGCTGTACGTCACCTTCCTCTCAGCGACCGGCTTTAGGTCCGTCTACATCGACTCCATCCTGAGGATCATGTAG</t>
  </si>
  <si>
    <t>MSGMDKAKAFAAEAQANGWTTKIETKNGDETHVEAERKGERITIWWRGNSLIETPFHHFMGQVKSLHNKATATRQLSMKPNPKGFRGPKMGARFVDLKLTEEGGLPEEVDLESIRYPLPFDPKESTDGEILKEIRGSTIIFVNRISGKGESVHVARSLNMKPDNFYLEESTEGKLYVTFLSATGFRSVYIDSILRIM</t>
  </si>
  <si>
    <t>Erutan_58</t>
  </si>
  <si>
    <t>GTGAAGTTCGCGCAATGCCACAGGTGCGGTGAGCCTTGTGATCCTGTCTTTGACACGGTCTCAGTGCTCACCGCATCTGCGGGTGAAGACCAGAAAACTGCCAGCGGCGAGACAGAGATTCCAATGTGCTGCGATTGTTACGAGGAGGTGTATGGTGAAGCGGGTAGTGAGGACTGA</t>
  </si>
  <si>
    <t>MKFAQCHRCGEPCDPVFDTVSVLTASAGEDQKTASGETEIPMCCDCYEEVYGEAGSED</t>
  </si>
  <si>
    <t>Erutan_59</t>
  </si>
  <si>
    <t>DNA helicase</t>
  </si>
  <si>
    <t>16 phages in the DV cluster assign this function with an e value of 0</t>
  </si>
  <si>
    <t xml:space="preserve">Katie - Blastx hits on Yikes (61) as well as several other phages both in NCBI and Phages DB. The subjects and queries line up exactly. Most likely a gene in this gap. </t>
  </si>
  <si>
    <t>40420, score of 14.94</t>
  </si>
  <si>
    <t>For the autostart, NCBI and PhagesDB produce 16+ phages with 0.0 e scores. Near-identical q-s alignment; supporting autostart. When blasting the LORF, similar results are achieved, but the q-s alignment is off by ~42bp. It appears that the phages with the best e scores start much closer to the autostart. Supporting autostart?</t>
  </si>
  <si>
    <t xml:space="preserve">ORF in frame 1, many other upstream start possibilities. Unusually long gap provided by autostart </t>
  </si>
  <si>
    <t>Autostart provides an excellent spacer and z score but a gap of 150. The LORF start has gap of 27, spacer of 6, and z score of 2.743. Supporting the LORF start 40297</t>
  </si>
  <si>
    <t>40420 start, very good coding potential throughout gene. Many other upstream starts providing better gaps, but coding potential drops off sharply at the autostart. Supporting autostart</t>
  </si>
  <si>
    <t>Erutan does not have the most annotated start, instead calling start 40, found in 7.4% of the pham and called 53.6% of the time. Ambiguous evidence, seeming to support autostart. This pham is enormous and phages are calling starts all over the map.</t>
  </si>
  <si>
    <t>http://phages.wustl.edu/starterator/Pham71861Report.pdf</t>
  </si>
  <si>
    <t>ATGGTGAAGCGGGTAGTGAGGACTGAGATAGTCGATGGGAAGATCGGCCTGGTCACCGAAGGTATGCACTGGGAGACTGGGCGCGACCTCGCCAAGATGATCCCTGGCGGACGCTGGAACAAGGCCAAGAAGACCTGGACATACCCGCTGGACTACCGTATCTGCCTGGAGATTCGGAAGGCGGCCAACAAGTACGAAGCCAATGTTGCGATTGGCCCCGAACTGAATGCTTGGGCGCTGGCAGAGAAGGCGCGATTGGCCGACCGTCCCGAGGTCGACAGCATGGAGCTTGTGGACCTGCCGAAGATTCGGGAACAGTACCCCAACATCTGGGAGGCGATCAGCAGTCGTCCGTTCCAGACTGTGAGCGTCAAGTTCATATCGCATGGTCGCTCAGCCGTCCTGGCGGACGACCCTGGTCTGGGCAAGACGCTTCAGTCTATCGCCACCGTGGCCAACAACTACGATGAAGGCATCTTCCTCGTGGTTGCGCCGAAGTCGGCCGCCAACATCACCTGGCCCAAAGAGATCAGCCGTTGGCTCCCGATGGACACGGTTCACAACCTGGCCAATCTGACCTCGTACTCCACCGCCAAGGGCGAGCGGCAGGCTTTCCTGGAGTCCACCTTCTTTGCGTTGGAGACACAGCCGGGACGGCACTGGGTGATCACCAATGACTACTGGATTCGGATTCGCGCTGAAAAGGAACGGGGCGAGTTCAAGCGAGATGCCAAGGGCAACGTCATCCAGCACTACAACCTGATCGAGCTGTTCGAGTTCGAGTGGGATGGTGTGATCGTTGACGAGTCCCACAAGGTGGTCATCGCGAACACCGCGAAGCGGTCCAAGCATACCCAGATGCGTTACGGTCTGGACAGCCTGCCCACGACAGACAATGCGCTTCGATTGGCACTGTCTGGTACGCCGATGCGCGGCAAGGCCGAGAACATGTGGGGCACGCTGAACTGGCTGAAGCCGAAGTACTACACCAGTTACTGGAAGTGGATGGACAAGCACTTCGAGGCGTACGAGTCAGCGGATGGTTACGGCTCTGGCAAGGTGTACGAAGGTCTGAAGGATAAAGCGGCCTTCTACGAGGATATGAAGGATCTATTCATCCGCCGTACGAAGGCTGAGGTAGCCTCTGATCTGCCTCCAAAGATGTACGGCGGCGAGCCGCTGAACCCCGACGACCCCGACTCACCGCATGGTGTCTGGCTCGATCTGCTGCCCAAGCAGAAGAAGCAGTATGAGCAGATGGTGAAGGAAGGGGCCACCGACGAGGGCATCATCGCCAATGGCATTCTGTCCGAATGGACTCGTCTCAAGCAGTTCGCTGGGGCAGTCTGCGAGGTCAGGGAAGATGGTTCAGTCGCCGCAACCACCGAGTCCAACAAGATCGAGTGGATCGAAGAGTTCCTGGATGACCGAGGCATCCTAGATGACTCTGGCGAGAACAAGGTCATCATCGCCTCTCAGTTCTCGAAGATGGTAGATGCCATCGGAGAGCGACTGGACAAGCTGAAGGTTCCGTACTTCAAGCTGACCGGTGGCACGAAGACCAACGAACGAGTCACCATGGCGGACCGGTTCCAGGAGCCTGGTGGACCGAAGGTGTTCTTGCTGACCACGACCGCAGGTGGTGTCTCGCTGACCCTGGACGCGGCAGATGACGTGGTCATCTGTGACGAGACCTGGGTTCCGGATGACCAGTTGCAGGTCGAGGATCGTGCTCATCGTCTGAGCAGAACAGACCACAACGTCACGATCTGGTACCTTCGCAGTCGGGGTACAATTGAAGAGGCTATCGCCGCCGTGACCACCGGACGTATGGATGAGACCCTTGGCGTCATGGACGAGTCCCGTGGCGTCGAAATCAAGCGCATCGCACTCAAGCATGAGGAGATTACCAAATGA</t>
  </si>
  <si>
    <t>MVKRVVRTEIVDGKIGLVTEGMHWETGRDLAKMIPGGRWNKAKKTWTYPLDYRICLEIRKAANKYEANVAIGPELNAWALAEKARLADRPEVDSMELVDLPKIREQYPNIWEAISSRPFQTVSVKFISHGRSAVLADDPGLGKTLQSIATVANNYDEGIFLVVAPKSAANITWPKEISRWLPMDTVHNLANLTSYSTAKGERQAFLESTFFALETQPGRHWVITNDYWIRIRAEKERGEFKRDAKGNVIQHYNLIELFEFEWDGVIVDESHKVVIANTAKRSKHTQMRYGLDSLPTTDNALRLALSGTPMRGKAENMWGTLNWLKPKYYTSYWKWMDKHFEAYESADGYGSGKVYEGLKDKAAFYEDMKDLFIRRTKAEVASDLPPKMYGGEPLNPDDPDSPHGVWLDLLPKQKKQYEQMVKEGATDEGIIANGILSEWTRLKQFAGAVCEVREDGSVAATTESNKIEWIEEFLDDRGILDDSGENKVIIASQFSKMVDAIGERLDKLKVPYFKLTGGTKTNERVTMADRFQEPGGPKVFLLTTTAGGVSLTLDAADDVVICDETWVPDDQLQVEDRAHRLSRTDHNVTIWYLRSRGTIEEAIAAVTTGRMDETLGVMDESRGVEIKRIALKHEEITK</t>
  </si>
  <si>
    <t>Erutan_60</t>
  </si>
  <si>
    <t>42333, with a glimmer score of 8.64</t>
  </si>
  <si>
    <t>Both NCBI and PhagesDB hit Gibbin, with identical starts and an e-value on NCBI of 80^-33</t>
  </si>
  <si>
    <t>ORF in Frame 3, with a stop codon upstream.</t>
  </si>
  <si>
    <t>42333 start has an RBS 12 nucleotides upstream with a z-score of 3.103</t>
  </si>
  <si>
    <t xml:space="preserve">42333, with ok coding potential.  </t>
  </si>
  <si>
    <t xml:space="preserve">Erutan has the most annotated start, found in 96.3% of genes called 88.5% of the time.  Looks like a real Pham. </t>
  </si>
  <si>
    <t>http://phages.wustl.edu/starterator/Pham4040Report.pdf</t>
  </si>
  <si>
    <t>ATGATCGACGCTAACATTGAACCCGACCGTTGCCTGATCTGCGGCGAGTTCATGGACTACTGCCTGGGGCATGGCCCCGACACCGAGCTGGACTTCTGGGACTCCCACGAAGCCGGGGACCACACCCGGTGCAACAAGTTGGCCTGTGAGGAGGCGAACCATGCTTGA</t>
  </si>
  <si>
    <t>MIDANIEPDRCLICGEFMDYCLGHGPDTELDFWDSHEAGDHTRCNKLACEEANHA</t>
  </si>
  <si>
    <t>Erutan_61</t>
  </si>
  <si>
    <t xml:space="preserve">42493, glimmer and genemarks both call this start with a glimmer score of 9.92. There are two possible upstream starts at 42478 and 42403. </t>
  </si>
  <si>
    <t xml:space="preserve">42493, both NCBI and phages DB hit Rumi with a one to one line up and an e value of 10^-46. Both other upstream starts have large misalignments when blasted. This hints that the autostart is correct. </t>
  </si>
  <si>
    <t>42493 has an RBS 11 nucleotides upstream with a z score of 3.1. 42478 has an RBS 9 nucleotides upstream with a z score of 1.3 and 42403 has an RBS 17 nucleotides upstream with a z score of 2.1</t>
  </si>
  <si>
    <t>Genemarks calls 42493 and has full coding potential</t>
  </si>
  <si>
    <t xml:space="preserve">Erutan has the most annotated start that is in 100 percent of phages and called 100 percent of the time it is present. </t>
  </si>
  <si>
    <t>http://phages.wustl.edu/starterator/Pham4273Report.pdf</t>
  </si>
  <si>
    <t>ATGCTTGAGTGGTTCATGGCCCTCGGCTTCTCCGCCATCGGATTCGTTGGCGGATGGTGCCTTGGCTATGCCATGAAGATGGACAAGATCAAGGAGCAGATGGTACAAGAGTACCACGAGGAGCAGGAGCACCGAAAGAGGCTTCAGCTGGAGCGGAATGGACGCAACGTTCCCAAGCGGCCTGATGCCGCTCCTGGGGCATCACGCATCCATTCAGTCAAGACTGGTCGCAACACGAAGCCGAGAGGAGGTGGAAGATGA</t>
  </si>
  <si>
    <t>MLEWFMALGFSAIGFVGGWCLGYAMKMDKIKEQMVQEYHEEQEHRKRLQLERNGRNVPKRPDAAPGASRIHSVKTGRNTKPRGGGR</t>
  </si>
  <si>
    <t>Erutan_62</t>
  </si>
  <si>
    <t>ATGAGCCAAGAGACTCGACGACAGAAGGCACTCACCGTGAAGTGCCCCAACTGTGACTCGGAACCATGGGAGCGATGCACTCAGCCGACTGATACGGCCCGTAAGCATGTCCGATGGGTTCACCTGGCGCGTGAACACGCGGCGATTGAGGGGCGCGAGTAG</t>
  </si>
  <si>
    <t>MSQETRRQKALTVKCPNCDSEPWERCTQPTDTARKHVRWVHLAREHAAIEGRE</t>
  </si>
  <si>
    <t>Erutan_63</t>
  </si>
  <si>
    <r>
      <rPr/>
      <t xml:space="preserve">Chris- NCBI and PhagesDB hit Gibbin and Sadboi with an e-value of less than 2e-25. Start of query and subject match. Possible gene. Startterator report: </t>
    </r>
    <r>
      <rPr>
        <color rgb="FF1155CC"/>
        <u/>
      </rPr>
      <t>http://phages.wustl.edu/starterator/Pham5007Report.pdf</t>
    </r>
    <r>
      <rPr/>
      <t xml:space="preserve"> .</t>
    </r>
  </si>
  <si>
    <t>43043, score of 16.29</t>
  </si>
  <si>
    <t>Both NCBI and PhagesDB hit ParvusTarda and Patos with an e-value of less than 4e-84. Subject and Query match perfectly.</t>
  </si>
  <si>
    <t>There is an ORF in frame 2  and there are no other potential upstream starts or significant downstream starts.</t>
  </si>
  <si>
    <t>Significant RBS located 11 nucleotides upstream, z-score of 2.918 and gap of 289. There is another significant RBS signal at 43115, but it has a large gap value.</t>
  </si>
  <si>
    <t>43043. Start of coding potential coincides with start codon. No wasted coding potential and coding potential spans entire length of ORF.</t>
  </si>
  <si>
    <t>Erutan has most annotated start, called in 100% of phages in pham and called 100% of time when present.</t>
  </si>
  <si>
    <t>http://phages.wustl.edu/starterator/Pham4159Report.pdf</t>
  </si>
  <si>
    <t>ATGGCAGAAGAGACCGTGGCCGTCGACACCGAGGCCCAGGAGTCCGAGAAGGTCACCAAGGAGCGCACCCCGGTGAACCCCTTCGACAAGGCGCCCAGCGCGACCCACCAGTCGCTCGCCAAGTACGTCAGCGAGAACTCGCCGGTGGAGCTCACCCCCGAGCAGGCCCAGGCCGTCCTGGTGCTGCATGGCCAGTGGCAGGCCAGCCCCGAGCGCAAGGCTGAGCGCGAGGCTGAGAAGGCCGAGAAGGCCAAGGCAGCCGAGGCGGCCAAGGCCGAGCGTGAGCGGAAGGCCGCTGAGCGCAAGGCCGAGAACGAGCGCAAGGCCGCTGAGAAGAAGGCCAAGGAGGCAGCCAAGGCTGCCGAGGCCAACGACGACGACAGCGACCTGGACGCCATCGACAACTCGGACGACGACACCGAGACCGAGGCACCCAAGCCGCGTCGTCGGCGCAAGGCACCGGCCACCGTCGACGCCTGA</t>
  </si>
  <si>
    <t>MAEETVAVDTEAQESEKVTKERTPVNPFDKAPSATHQSLAKYVSENSPVELTPEQAQAVLVLHGQWQASPERKAEREAEKAEKAKAAEAAKAERERKAAERKAENERKAAEKKAKEAAKAAEANDDDSDLDAIDNSDDDTETEAPKPRRRRKAPATVDA</t>
  </si>
  <si>
    <t>Erutan_64</t>
  </si>
  <si>
    <t>Cas4 exonuclease</t>
  </si>
  <si>
    <t xml:space="preserve">Majority of phages in the cluster and pham call this the function of the gene. Erutan does appear to have an alignment with PF12705. </t>
  </si>
  <si>
    <t>43665, with a glimmer score of 14.86. This supports the auto start.</t>
  </si>
  <si>
    <t>Both NCBI and Phages DB hit on the same multiple phages with extremely low e scores. All of the phages protien sequences line up exaclty with Erutan's. This supports the auto start.</t>
  </si>
  <si>
    <t>ORF in frame 3. There is immediately a stop codon upstream from the auto start. The gap from the auto start is 142 base pairs from the previous gene.</t>
  </si>
  <si>
    <t>Significant RBS with a spacer of 11 and a z score of 2.694. This supports the auto start.</t>
  </si>
  <si>
    <t>The coding potential appears to begin at the auto start and none of it is wasted. This supports the auto start.</t>
  </si>
  <si>
    <t>Erutan doesn't have the most annotated start. The auto start is found in 9% of the phages and is called the start 72.2% of the time when present. Also this is a real starterator report. This supports the auto start.</t>
  </si>
  <si>
    <t>http://phages.wustl.edu/starterator/Pham70130Report.pdf</t>
  </si>
  <si>
    <t>ATGGCAGAACTCCAGATGCTTCGCTCTTCGGAGCGGAGCCAATTCAAGAAGTGCCCGCAGTCATGGTGGTGGGGCTACGTCGAAGGTCTTCGACTGGCAGGCTCTGAGTCCATCCCGCTGTGGTTCGGCACCGGACTCCATCTCGTGTGGGCCGAATACTACATCCCAGGTTCCAAGCGGGGACGCAACCCGCACGAGACCTGGGATGAGTACTGTGGCGAGGATAACTTCGACGTGGTGAAGATCATCACGGACACCGAGGATGGACACGAAGTGTTCACCGACGCCAAGGAACTCGGTCACATCATGATTGACGAGTACCTGGCCGAGTACAAGGGTGACCCCAACTGGTACGTCATTGCACCGGAGCAGCGCATCAGGGCGATCCTGCCTCACCCCAAGGACCTTACCCGACCGTACGTGGACCTTCGTGGTACCATCGACCTCGTGGTTCGGGACGAAGCGAAGAATGGCCAACTGGACCTCGTGGACCACAAGCACATGGCCAAGCTATCCATTGCGCATCTTCCGATGGATGAGCAGCTGGGCGGCTACACGACGGTGGCGGAACATGCGCTGAGGTCTGCCGGGTTGATCTCGAAGACCGACACCATCGACACGATCATCTACAATGTCCTGGTGAAGGCGAAGCCTGATACTCGACCGCGTGATCCTCAGGGGCGCTACCGGAACCAGCCCAAGAAGGCTGACTACATCGAGGCTCTTCTGGCTGAGCTGGAGTACGACGATGATGAAGTCGCTGCACTCCGCAAGATGACCCTACCCAAGCTGCAAGCTGAGGCCCAGGCCAACGGGGTCAAGGTCTTCGGCGAGATCAGCAAGCGACAGGGCACCCGGCACTTCCACCGTGAGGAAGTGTCCCTGACCAAGAAGCGGAAGCGCCGCCAGATTCAGCGCATTGGCGAGGACATGTTTACCATGAACGCCGTGCGCAATGGCAAGCTGCCCATCATGAAGTCGCCCGGTGAGCACTGCTCCTGGTGCCAGTTCCGTGAACTCTGCGAGCTGGATGAGTCGGGCGGCGACACCGACGAGTTCAAGAAGATGGTCTTCAACAAGGAAGACCCGTACGCCGACCATCGGGAAGGCGCTGAGAACAGCAAGACCACGGTCCTGCTCAAGAGAAAGACAGGGGTGAGTTGA</t>
  </si>
  <si>
    <t>MAELQMLRSSERSQFKKCPQSWWWGYVEGLRLAGSESIPLWFGTGLHLVWAEYYIPGSKRGRNPHETWDEYCGEDNFDVVKIITDTEDGHEVFTDAKELGHIMIDEYLAEYKGDPNWYVIAPEQRIRAILPHPKDLTRPYVDLRGTIDLVVRDEAKNGQLDLVDHKHMAKLSIAHLPMDEQLGGYTTVAEHALRSAGLISKTDTIDTIIYNVLVKAKPDTRPRDPQGRYRNQPKKADYIEALLAELEYDDDEVAALRKMTLPKLQAEAQANGVKVFGEISKRQGTRHFHREEVSLTKKRKRRQIQRIGEDMFTMNAVRNGKLPIMKSPGEHCSWCQFRELCELDESGGDTDEFKKMVFNKEDPYADHREGAENSKTTVLLKRKTGVS</t>
  </si>
  <si>
    <t>Erutan_65</t>
  </si>
  <si>
    <t>44830, with a score of 8.13</t>
  </si>
  <si>
    <t>NCBI hits only 5 phages, but 4 of them have significant e scores and good alignment. PhagesDB shows many finished phages with e&lt;2x10^-23 and perfect or near perfect q-s alignment.</t>
  </si>
  <si>
    <t>ORF In frame 1, 1bp gap with previous gene, stop codon directly upstream. Supporting autostart</t>
  </si>
  <si>
    <t>The autostart (LORF) provides a gap of 1, spacer of 13, and z score of 2.763. Downstream start 44887 is almost as good, with a better spacer and only slightly lower z score, but a much larger gap of 58. Supporting autostart?</t>
  </si>
  <si>
    <t>44830 start, decent coding potential but ~75bp wasted near end of gene. Supporting autostart</t>
  </si>
  <si>
    <t xml:space="preserve">Erutan does not have the most annotated start, instead calling start 11, found in 42.4% of the pham and called 100% of the time when present. Supporting the autostart </t>
  </si>
  <si>
    <t>http://phages.wustl.edu/starterator/Pham1702Report.pdf</t>
  </si>
  <si>
    <t>GTGGCGCGTTCCCTCAACACCAAGGGCCGGGAGGAGCTAGCACTGGTCCGGAAGCGGGTGATTCGGCAAGAGGCTTTGGGCCGAATCTCAGCGCACGACGCCCGCGTTCTCCTGGACAAGATCAATGAACTCGACGCACTGATCATCAAGACCAACGAGCAAGACCAACCAGACAAGGAGACATTCAGTGTCTAG</t>
  </si>
  <si>
    <t>MARSLNTKGREELALVRKRVIRQEALGRISAHDARVLLDKINELDALIIKTNEQDQPDKETFSV</t>
  </si>
  <si>
    <t>Erutan_66</t>
  </si>
  <si>
    <t>RecA-like DNA recombinase</t>
  </si>
  <si>
    <t>14 DV phages call this function, with e-values of 0</t>
  </si>
  <si>
    <t>45017, with a glimmer score of 16.08</t>
  </si>
  <si>
    <t>Both NCBI and PhagesDB hit Jalebi with identical starts and an e-value of 0.0 for both</t>
  </si>
  <si>
    <t>ORF in frame 2, with a stop codon upstream.</t>
  </si>
  <si>
    <t xml:space="preserve">start 45017 has an RBS 11 nucleotides upstream with a z-score of 3.013.  </t>
  </si>
  <si>
    <t>45017, good coding potential throughout gene.</t>
  </si>
  <si>
    <t xml:space="preserve">Erutan does NOT have the most annotated start, found in 19.4% of genes called 97.1% of the time when present.  This is a very real Pham.  </t>
  </si>
  <si>
    <t>http://phages.wustl.edu/starterator/Pham70184Report.pdf</t>
  </si>
  <si>
    <t>GTGTCTAGCCTCCCAGCCGATATTGTTGACCTTCAGGAGTTCGACGACTCCATCAACCTCGGCATCTACGGACCATCCGGTGTCGGCAAGACTGTCCTGGCCGGATCAGATGACAACGTCCTGTTCCTCGCTGTGGAGAAGGGCACCGTCTCCGCCAAGCGGCAGGGGTCGAAGGCCAAGGTGTGGCCAATCAAGCAGTGGAACGATCTGGAGAAGGCGTACAAGTGGCTCGAAGCCAACCCCGACGTCTTCCAGTGGGTCGTCCTCGACTCGGTGACCGAGATGCAGCAGATGGCCATCCGTGAGATTCTGGCCAAGGCCCACGCCGAGAATGGCAGCCGGGACCTCGACATTCCGGCGATCCAGGACCATCAGAAGTGGCAGAACATCTACAAGCGGTTCATCAACTACTTCGTGGAGCTGCCCATTGACACCGTGTTCCTGTTCCTGGTTCGCACCGCCGTGGACGAGGACAAGAACGAGTTCCTCACGCCTGACATCCAGGGCAAGAACTACCAGCTGTCCCAGTACACCTGCGGCCAGATGAGCGCCTACGGCTACATGTCCAACCGCAAGGTTGCCATGAAGAACGAGAAGGGCGAGATTCTGGTCGACACTGGCGGAAAGCGCGTCCCCCAGATCATCCGTCGCATCACCTGGATGGACACCGGAACGATCCGTGGCAAGGATCGCTACAACATCCTGGAGCCGTACACCGAGGACCTGACACTCAAGGACATTCGCATGCTGATCGAGGGCGAGGTCACCCGAGAGGACCTGGGGCAGTTCATCCGCCCGAAGGTCGTCGGCACCAAGGAAGAACTGTTGGCTCAGAAGAAGGCGGCGAAGGCCAAGGCCAACTCGAAGCCCAACCGTCGCAAGGCCGAGCAGGAAGCCAAGGCAGAAGAGGCTGAGACCGAGACTGAGCCGGATGACGACGCCGCTGAGGTCGAGACGGCCAAGGCCGACGAGAAGGCTCACAAGGACGAGAAGGCCGACGAGTCCAAGGACACCGAATCGGACGATGAGTTCGACTTCGAGATGGACGGGGACTTCGACTTCAGCGAGTGA</t>
  </si>
  <si>
    <t>MSSLPADIVDLQEFDDSINLGIYGPSGVGKTVLAGSDDNVLFLAVEKGTVSAKRQGSKAKVWPIKQWNDLEKAYKWLEANPDVFQWVVLDSVTEMQQMAIREILAKAHAENGSRDLDIPAIQDHQKWQNIYKRFINYFVELPIDTVFLFLVRTAVDEDKNEFLTPDIQGKNYQLSQYTCGQMSAYGYMSNRKVAMKNEKGEILVDTGGKRVPQIIRRITWMDTGTIRGKDRYNILEPYTEDLTLKDIRMLIEGEVTREDLGQFIRPKVVGTKEELLAQKKAAKAKANSKPNRRKAEQEAKAEEAETETEPDDDAAEVETAKADEKAHKDEKADESKDTESDDEFDFEMDGDFDFSE</t>
  </si>
  <si>
    <t>Erutan_67</t>
  </si>
  <si>
    <t>46162, glimmer and genemarks both call this start with a glimmer score of 19.36. There are so other possible upstream starts</t>
  </si>
  <si>
    <t>Both NCBI and phages DB hit zany with a one to one line up and an e value of 10^-122</t>
  </si>
  <si>
    <t>ORF in frame one with good coding potential, this is the LORF</t>
  </si>
  <si>
    <t>significant RBS 10 nucleotides upstream with a z score fo 2.1</t>
  </si>
  <si>
    <t>Genemarks calls the start 46162 with good coding potential and no wasted coding potential</t>
  </si>
  <si>
    <t>http://phages.wustl.edu/starterator/Pham65982Report.pdf</t>
  </si>
  <si>
    <t>ATGCCCAAGTTCAAGGGTGGATTCGGCATCGACGACGTCAATGAGGCGATCAACGCCGATGCCGGTGATGCGCAGGTAGGTTACACCGGAGAAGTCCCTCCCAAGGGAGTCTACCGGGGTCGCCTCAAGCGCATGGAGCTGACGAAGACCGGGGAGCGTTCCAACAACCCCGGTACTCCGATGCTCCGCATGCTGGTGGAGATCGACGAGCCCAAGGGCTCGAAGAAGAGCCAGTACAACGGATACGGAATCTGGAACAACCAGACCATCACCAAGAAGTCGACCGGCTTCGTCAACCAGGTGCTGGAGGCCCTGGTCGGGGGCAACGAGCAGAAGGCCAAGGCCGTCAAGACCTGGTTCTGGAAGGAGCAGTTGGTCACCGACGAACCCGAAGGTGGGCACATCCTCGCCATCGGCAAGTTCAAGATCAACTCTCCTGAGGCTGACATCGCCGTCATCGTGGACACGAAGAACAAGCGCACCAACGCTGAGTACCCCGACCCCGGTCTGGAGATCAAGCGGTGGCTGGTTCCGAGCGGCGACTCCGACGACGACGACTCGGTGGATGAGGTTGATGACGACCTCGACGCCGACGAGTTGGATGACGACGACGACCTGGATGACGACGACCTGGATGCCGGGTTTTGA</t>
  </si>
  <si>
    <t>MPKFKGGFGIDDVNEAINADAGDAQVGYTGEVPPKGVYRGRLKRMELTKTGERSNNPGTPMLRMLVEIDEPKGSKKSQYNGYGIWNNQTITKKSTGFVNQVLEALVGGNEQKAKAVKTWFWKEQLVTDEPEGGHILAIGKFKINSPEADIAVIVDTKNKRTNAEYPDPGLEIKRWLVPSGDSDDDDSVDEVDDDLDADELDDDDDLDDDDLDAGF</t>
  </si>
  <si>
    <t>Erutan_68</t>
  </si>
  <si>
    <t>oxidoreductase</t>
  </si>
  <si>
    <t>most phages in the pham call oxidoreductase and the e values for oxidoreductases are very good. However there is a warning on the function spreadsheet about calling hypothetical proteins oxidoreductases?</t>
  </si>
  <si>
    <t>Noah - lowest e-value was 2.2, so no real hits, looks correct</t>
  </si>
  <si>
    <t>47000, score of 10.73</t>
  </si>
  <si>
    <t>The only start that gives a significant BLAST hit by both PhagesDB and NCBI is the 46988 (LORF), which hits Wojtek, Ottersted, and Zany with an e-value of less than e-160.</t>
  </si>
  <si>
    <t xml:space="preserve">There is an ORF in frame 2. There are many potential downstream and upstream starts, but the start most upstream gets a significant BLAST hit. </t>
  </si>
  <si>
    <t>Neither Genemarks or Glimmer give a significant RBS, but the LORF has a significant RBS located 10 nucleotides upstream with a z-score of 2.617 and gap of 178 (the lowest gap value here).</t>
  </si>
  <si>
    <t>47045, start of coding potential coincides with genemarks autostart codon. No wasted coding potential. Coding potential continues thorughout ORF.</t>
  </si>
  <si>
    <t>Erutan does not have the most annoatated start. Found in 26.8% of genes in pham and called 30.8% of time when present.</t>
  </si>
  <si>
    <t>http://phages.wustl.edu/starterator/Pham1134Report.pdf</t>
  </si>
  <si>
    <t>GTGATTGGCTGTGGGCCTACGGGACTCTTGGCATCAGCCGCCGCAATGGAGATGGGACACAAGGTTGAAATCTGGTCCCAGCCGAAGAAGTCAGAACTCTTCGGTGCCCAGTACCTGCACTGCCAACCGCCGCTCGTCCAGGGCGTTCCTGAGTTCACCGTGAACTACGATACCTTGGGTGGAGCTGAGGCATATCGAAAGAAGGTCTATGGCCCCAGTTGGGACGGAACGGTCAGCCCCGAGGACTTCCAAGAGCCGCATCAGGGTTGGGACATTCGCTTCACCTACGAGGTGCTTTGGTCGCTGTTCGAGGGCAGCATCCATCCGTTCACCATCTCGAACTTCGATGAGGCGAACACACTGATCGACTTCGACCAGTATGATGTGATCTTCAGTTCGGTGCCTCGCACCGTGTGGAAGATGGGTAATGAGGTATTCCTCAGCCAGGACGTGTTGGCAGTTGGCGACACAACCTGGCGGAAGCTCGACGTGCCAATCCCACCAAACACCGTGATCTGCAACGGGCTCAGCAACCCCTCGTGGTACCGAGGATCACACATCGACGGGTTCAAGACGCTAGAGTGGCCACTGCGAGACAGATTCGACCGGGCCATCAAGCCGCCCGTCCCTGGCGTAGTCAAGGTCAAGAAGCCTTTGGCCTACCGACCTGACCCGAACAAGCCGAACCCTGCTGACCAAAGGTTCTATCACATCGGAAGGTATGGAGAGTGGAAGAAGGGCGTTCTTACCAGCGACGCTATCGCCACCGTGAGGGAAGTGTTGGGTGATGGGTAA</t>
  </si>
  <si>
    <t>MIGCGPTGLLASAAAMEMGHKVEIWSQPKKSELFGAQYLHCQPPLVQGVPEFTVNYDTLGGAEAYRKKVYGPSWDGTVSPEDFQEPHQGWDIRFTYEVLWSLFEGSIHPFTISNFDEANTLIDFDQYDVIFSSVPRTVWKMGNEVFLSQDVLAVGDTTWRKLDVPIPPNTVICNGLSNPSWYRGSHIDGFKTLEWPLRDRFDRAIKPPVPGVVKVKKPLAYRPDPNKPNPADQRFYHIGRYGEWKKGVLTSDAIATVREVLGDG</t>
  </si>
  <si>
    <t>Erutan_69</t>
  </si>
  <si>
    <t>phosphatase</t>
  </si>
  <si>
    <t xml:space="preserve">There is more evidence that supports phosphatase. The HHPRED and Pham frequency hit phosphatase (with low escores) more times than the nucleotide pyprophosphohydrolase or nucleotidase. </t>
  </si>
  <si>
    <t xml:space="preserve">47787, with a glimmer score of 6.29. This supports the auto start. </t>
  </si>
  <si>
    <t>Both NCBI and Phages DB hit on the same multiple phages with very low e scores. Majority of the phages have an exact protien alignment with Erutan. This supports the auto start.</t>
  </si>
  <si>
    <t>ORF in frame 3. There is one other potentail start at 47784, which is immediately upstream from the auto start. After the upstream start, there is a stop codon. The auto start has a 8 base pair overlap, while the upstream has a 11 base pair overlap.</t>
  </si>
  <si>
    <t xml:space="preserve">Both the auto start and upstream start have a z score of 2.601. The auto start has a spacer of 15, while the upstream has a spacer of 12. </t>
  </si>
  <si>
    <t>The coding potential seems to start at the auto start, however, it is very difficult to tell. Coding potential doens't go all the way through the gene; there's only two small spikes of coding potential.</t>
  </si>
  <si>
    <t>Erutan doesn't have the most annotated start. The auto start is found in 41% of the phages and is called the start 92.1% of the time when present. The upstream start if found in 38% of the phages and is called the start 8.3% of the time when present. This supports the auto start.</t>
  </si>
  <si>
    <t>http://phages.wustl.edu/starterator/Pham1661Report.pdf</t>
  </si>
  <si>
    <t>ATGGGTAACAATGGATCTCAGGCGTTCGATAACGGTAAACCAATCATCGCGTTGGACATTGACGGAACCCTTGGTGACTTTCATGGACATTTCCTTCGGTTCGCCGAAGCCTGGTATGGACGGCCTATGCCTGATCCCAGTGAGATTAATCCTGGGCTCCCGCTGCACAAGTTCATGCAGACGAGCAAAGCCACATATCGGCAATGCAAGCTTGCATACCGACAGGGTGGTCTCAAAAGAAGTATGCCTGCCTACCCAGGAGCTGCTGGACTTACTCGATATATCCGCCAGAGTCTCGGTGCAGAGGTTTGGATCTGTACTACCCGACCTTATCTACGTCTGGACAACATCGACCCAGACACCCGTCACTGGCTCCGTCGGAACAATATCCAATATGATGGCGTCGTGTGGGGGCCGCACAAATACCGTGACCTGGCCAAGAGGGTTGGAACGGATCGCATTGTGGCGGTACTGGATGATGAGCTTGGCCTTGTCAAGCAAGCTAGAGAGGTTGGGGTTGAAAACGTCTACCTCAGAGACCAACCGTATAACATTTGGTCGGATGCTCTCGGTAGGCCCAATCGCCGAATCATGAAGCAAGATGGGGTCATCCGGATTGATGGAAACTATGACCGGGGATTGATTCAGAAGTACCTCAGATGGGACGTGGAAGGATGGCACCAAGCAAGAGGCTTGTAG</t>
  </si>
  <si>
    <t>MGNNGSQAFDNGKPIIALDIDGTLGDFHGHFLRFAEAWYGRPMPDPSEINPGLPLHKFMQTSKATYRQCKLAYRQGGLKRSMPAYPGAAGLTRYIRQSLGAEVWICTTRPYLRLDNIDPDTRHWLRRNNIQYDGVVWGPHKYRDLAKRVGTDRIVAVLDDELGLVKQAREVGVENVYLRDQPYNIWSDALGRPNRRIMKQDGVIRIDGNYDRGLIQKYLRWDVEGWHQARGL</t>
  </si>
  <si>
    <t>Erutan_70</t>
  </si>
  <si>
    <t>48446, with score of 4.31</t>
  </si>
  <si>
    <t>Both NCBI and PhagesDB hit Zany, ParvusTarda, and Sadboi with e&lt;6x10^-36; q-s off by about 6bp. This seems to be a rare gene</t>
  </si>
  <si>
    <t>ORF in frame 2, stop codon directly upstream of autostart. Overlaps 40bp with previous gene</t>
  </si>
  <si>
    <t>The autostart (LORF) provides a 40bp overlap, spacer of 12, and z score of 2.053. The other good candidate (48461) provides a 25bp overlap, spacer of 13, and z score of 2.095. This would seem to support the downstream start</t>
  </si>
  <si>
    <t>48461 start, choppy coding potential throughout beginning of gene that gets better toward the end</t>
  </si>
  <si>
    <t xml:space="preserve">Erutan has but does not call the most annotated start, instead calling start 1, found in 100% of the pham and called 26.7% of the time when present. Evidence against autostart? </t>
  </si>
  <si>
    <t>http://phages.wustl.edu/starterator/Pham4942Report.pdf</t>
  </si>
  <si>
    <t>ATGGCACCAAGCAAGAGGCTTGTAGATGAGCTGGTCGACAGGAGCAGTGGAAAGACACACTGGGCCAAGGACGACGAAGGATCGCCACTCTGTGGTAATTCACTGTGGGGCAGCCTATCAGGAACCATTGATGACCCCGACTACATCAACTGCGTGACCTGTAAGACCTGCCTACGAATGATCAAGAAGCGAAAGGAAGAGAAGAATGACCAAGAAGAGTCCAGGGGATGA</t>
  </si>
  <si>
    <t>MAPSKRLVDELVDRSSGKTHWAKDDEGSPLCGNSLWGSLSGTIDDPDYINCVTCKTCLRMIKKRKEEKNDQEESRG</t>
  </si>
  <si>
    <t>Erutan_71</t>
  </si>
  <si>
    <t>48666, with a glimmer score of 9.94</t>
  </si>
  <si>
    <t>Both NCBI and PhagesDB hit DumpTruck, with identical starts and an e-value of 10^-97 on NCBI</t>
  </si>
  <si>
    <t>48666 has best RBS at 11 nucleotides upstream and a z-score of 3.148.</t>
  </si>
  <si>
    <t xml:space="preserve">48666, with good coding potential through the gene. </t>
  </si>
  <si>
    <t xml:space="preserve">Erutan does not have the most annotated start, found in 43.8% of genes, called 100% of the time.  Looks like a real Pham.  </t>
  </si>
  <si>
    <t>http://phages.wustl.edu/starterator/Pham5798Report.pdf</t>
  </si>
  <si>
    <t>ATGACCAAGAAGAGTCCAGGGGATGAGTTGCCCCCGAGTGGCATCAACATCAACATCGACTACTTCGCCGACCGGCTGAGTGACCAGGGCCGAGAGATCATCTACACGATCGCACCGGTGGCCCTGGAGAACTTCGCCCGAAAGAACGCGGACTACGGCGACACCAGTTTCGACCTGGGCATCGCCGGGCAGTACGCGGAACTGTGGCGGAAGGTCGGCAAGCTCAAGGGGCCGATGTGGGAAGGCAAGAGTCTTGAGTTCGAGCAAATGGACGAGATTCTGCAAGATCTCATCGGCCACTGCCTTCTATCCCTGTACTTCATCGAGCATGAGATGGGCAAGGGCGAAGGCGAAATGCCCAACCTTCAAGCATGGCATCGCCCTGAAGAAGAGCGGGGTACCTACTGCAACATCGACCCTTCTGGTCGATGCACGAAAACGAGCCATTACGAAATGAAAGAGCAGAATGACTGA</t>
  </si>
  <si>
    <t>MTKKSPGDELPPSGININIDYFADRLSDQGREIIYTIAPVALENFARKNADYGDTSFDLGIAGQYAELWRKVGKLKGPMWEGKSLEFEQMDEILQDLIGHCLLSLYFIEHEMGKGEGEMPNLQAWHRPEEERGTYCNIDPSGRCTKTSHYEMKEQND</t>
  </si>
  <si>
    <t>Erutan_72</t>
  </si>
  <si>
    <t>methyltransferase</t>
  </si>
  <si>
    <t>16 phages assign this function with an e value of 10^-14</t>
  </si>
  <si>
    <t>49132, glimmer and genemarks both call this start with a glimmer score of 8.77. There are no other possible upstream start</t>
  </si>
  <si>
    <t>Both NCBI and phagesDB hit wojtek with a one to one line up and an e value of 10^-144</t>
  </si>
  <si>
    <t>significant RBS 12 nucleotides upstream with a z score of 2.0</t>
  </si>
  <si>
    <t>Genemarks calls the start 49132 with full coding potential, there is minimal wasted coding potential upstream</t>
  </si>
  <si>
    <t xml:space="preserve">Erutan does not have the most annoated start that is present in 46 percent of phages and called 100 percent of the time. </t>
  </si>
  <si>
    <t>http://phages.wustl.edu/starterator/Pham1877Report.pdf</t>
  </si>
  <si>
    <t>ATGACTGAAGAATTTGGTTGCGACACCGGGGTACATGGTCGCAAGGAGAACAACAACAAGGGATGGGTAGCCAAGTACGATGCCCGTGAGAACCCCCAGATGGATGAGCCGCTGAACTTTGCACTGTTCGGCCTCGCTCGCCAGCAGGAGTTCCTGGACATGCAGTGGCGCGAAGTCGACTGGGACCGTCCGGTGCTGGACCTCGGACCGGGAAACAAGATCATCCCCGGCGCGGTCCGGTGTGAGTACCCTGGGTACAATTTCGAGTCACCGGACTTCCTGCCGAACGCCAACAAGTACCCGACGTTCCCGGTGAACTCTAACGGTGGCTGGTTCAACGGGTACACTGATGAAGTGAGTCAGTATCGTTGCACTCTTCCCTATGCAGATGGTTCAGTCGGCGGCATCTTCGCGGTCAACATTCTCGAACACCTCTGGGACCCGAGGCCGATCATGGAGGAGTGCGCGAGGGTCTTGGCACCGGGGTGCCCGCTCAATATCGTTGTGCCGCATGCACATTCGGTGATCTACTCGCAGGACCTGGACCACAAGAAGGAGTTCGTTCTGGACTCCTTCAAGAACTGGCTCAACAACGCATACTGGGGGCCAGATCGCACCGGCCTTCGGCTCAGGGTCGGCACCCTGTTCAAGTTCTCCATCAAGGAGGGCAACGAGAACGTCCAGTGCCAGCTCGTGAAGAAGTTCGACTCGGAGGAATGA</t>
  </si>
  <si>
    <t>MTEEFGCDTGVHGRKENNNKGWVAKYDARENPQMDEPLNFALFGLARQQEFLDMQWREVDWDRPVLDLGPGNKIIPGAVRCEYPGYNFESPDFLPNANKYPTFPVNSNGGWFNGYTDEVSQYRCTLPYADGSVGGIFAVNILEHLWDPRPIMEECARVLAPGCPLNIVVPHAHSVIYSQDLDHKKEFVLDSFKNWLNNAYWGPDRTGLRLRVGTLFKFSIKEGNENVQCQLVKKFDSEE</t>
  </si>
  <si>
    <t>Erutan_73</t>
  </si>
  <si>
    <t>49848, score of 11.17</t>
  </si>
  <si>
    <t>At start 49851 Both NCBI and PhagesDB hit ParvusTarda and Gibbon with an e-value of 1e-85. Subject and query match perfectly.</t>
  </si>
  <si>
    <t>There is an ORF in frame 3. There are many upstream starts, but they overlap with the previous frame too much. There are many potential downstream starts, but only the 49851 start has significant BLAST hits.</t>
  </si>
  <si>
    <t>The genemarks start has a significant RBS located 6 nucleotides upstream, z-score of 2.766 and gap of -1. There are other strong RBS signals, but they have a very large gap.</t>
  </si>
  <si>
    <t>49851, start of coding potential coincides with start codon. There is no wasted coding potential thoughout the ORF.</t>
  </si>
  <si>
    <t>Erutan has the most commonly annotated start, but it is not called. Found in 88.5% of genes in pham, but it is only called 4.3% of the time when present.</t>
  </si>
  <si>
    <t>http://phages.wustl.edu/starterator/Pham64886Report.pdf</t>
  </si>
  <si>
    <t>ATGGCAGGCAAGAATGTGGTGCGACTCCTCAAGGGCACCGTCAACCACATTTGGGCGATGGTGGACTTCGAGGGGCCGTACGAGGAGGATGGTGAGCGCCACACCAGCATCACCGATCTGGGCAAGCAGTCGCCCTCTTCCGCCAACGGGATCAGTTCGCAGATCCATCCGGACTCCTTCACCGACTGGCGGAAGGGATCGGCAATCCAGTGGCACAAGCCTCTGATCGACATTGACATTCCGATTGCTGCCGTACCGTCCACGACCGAAGGCCACTTCCACCTGTTCATCGACAAGGAGCTGACCTGGGAAGAGTACAAGACTCTACTCAAGGTGCTCCGTGATCTGAAGATCATTGAGGACGGGTACTACCAGGCGTCACTACGACGCGGCGCAACGTGGGTGAGGGCACCGTGGTGCAAGAAGCCACCCGAAGAGATCATCGAAGAAGAAGAGGTGAAGTTCTGA</t>
  </si>
  <si>
    <t>MAGKNVVRLLKGTVNHIWAMVDFEGPYEEDGERHTSITDLGKQSPSSANGISSQIHPDSFTDWRKGSAIQWHKPLIDIDIPIAAVPSTTEGHFHLFIDKELTWEEYKTLLKVLRDLKIIEDGYYQASLRRGATWVRAPWCKKPPEEIIEEEEVKF</t>
  </si>
  <si>
    <t>Erutan_74</t>
  </si>
  <si>
    <t xml:space="preserve">Majority of the phages in the pham and cluster call this the function of the gene. Each piece of evidence had very low e scores. </t>
  </si>
  <si>
    <t>50360, with a glimmer score of 6.88. This is a good glimmer score and supports the auto start. However, there are five other potential upstream starts: 50354, 50318, 50267, 50264, and 50249.</t>
  </si>
  <si>
    <t xml:space="preserve">Both NCBI and Phages DB hit on multiple of the same phages with very low e scores, mainly Wojtek and Gibbin. This was the same for each potential start that was blasted. When blasting the auto start, none of the protien alignments matched up with Erutan, they were about 15 protiens off. When blasting from the start at 50354, the protien alignments were about 13 off. When blasting from the start at 50318, majority of the protien alignments matched up. When blasting from the starts at 50267, 50264, and 50249, none of the protien alignments matched up. This supports the start at 50318. </t>
  </si>
  <si>
    <t>ORF in frame 2. Before reaching the stop codon, there are five different starts upstream from the auto start. The auto start has a gap of 41 base pairs and the start at 50354 has a gap of 35. The start at 50318 has an overlap of 1, the start at 50267 has an overlap of 52, the start at 50265 has an overlap of 55, and the start at 50249 has an overlap of 70. Either the start at 50318 or 50354 would be good candiates for the start of the gene based on their gap/overlap distance.</t>
  </si>
  <si>
    <t xml:space="preserve">All of the potential starts, except for the start at 50249, had significant RBS. The auto start had a spacer of 17 and z score of 2.437. The start at 50354 had a spacer of 11 and a z score of 2.437. The start at 50318 had a spacer of 12 and a z score of 2.6. The start at 50267 had a spacer of 10 and a z score of 2.221. The start at 50264 had a spacer of 7 and a z score of 2.221. Overall the RBS might favor the start at 50318, 50354, or 50267 more. </t>
  </si>
  <si>
    <t>The coding potential appears to begin right before the start at 50354. There doens't appear to be any coding potential near the starts at 50249, 50264, or 50267. Some coding potential would be wasted at the auto start, since the coding potential begins before it. This suggests that the start at 50354 is the correct start.</t>
  </si>
  <si>
    <t>Erutan has the most anotated start, but doesn't call it (50318). The previous starts from 50318 are never called the start. 50354 is never called the start. The auto start is found in 41% of the phages and is called the start 14% of the time when present. The start at 50318 is found in 94% of the phages and is called the start 54% of the time when present. This supports the start at 50318. This is also the correct starterator report.</t>
  </si>
  <si>
    <t>http://phages.wustl.edu/starterator/Pham2078Report.pdf</t>
  </si>
  <si>
    <t>ATGAGCTACCTGGTATTAGGGGGCAGGGATGGCGGCGTGGGAATGGCCGTCGTTGACCTCCTCAAGGAGATGGGGCACATGGTCTTTGCCACCGATGCCAAGGTTGATGTGCGTTCAGCAGCCATCATTGACGAGGTTGCGATCTCGTTGACCAAGATGGAGCCGAAGCTCGAAGGCGTGGTCTACTGCGCCGGGGTAAACAACCTGAGCTGGTTGGGACAGATGGAGCGAAGCGGCCTGCAAGAGGCGGCCAACATGTTCGCGATCAACTCGTTGGGCTTCCTCTCGGTGATGGACTCGTTCGTTCGGCACTACGACCGCCCTCTGAGCATCGTTGCCATCAGCTCGGACGCTGCGGAGCGCCCGCTGAGGACTTCCTCGGCGTACTGCGCAAGCAAGGCCGCGCTCAACATGCTCGTGAGAGTCGCTGCTCGGGAGTTGGGGCCTAAGGGGTGGCGCGTGAACGCGGTTGCACCGGGCATGCTGGAGGGCACCGGAATGTCCAAACACATGGACGTTCAGATTCCCATCATTCGAGACTGGTCAGTACAGCAGACTCTGGAGTACGAGAAGTCCCAGGAGGTGGTGCCTGGTCGTATTCCGCCACGGGAGGTTGCCGAGGTGGTCTTCGACCTCCTGACCGGACCGAAGCACATGAATGGTGAGATTGTCACCCTGAATGGAGGCAGGTAG</t>
  </si>
  <si>
    <t>MSYLVLGGRDGGVGMAVVDLLKEMGHMVFATDAKVDVRSAAIIDEVAISLTKMEPKLEGVVYCAGVNNLSWLGQMERSGLQEAANMFAINSLGFLSVMDSFVRHYDRPLSIVAISSDAAERPLRTSSAYCASKAALNMLVRVAARELGPKGWRVNAVAPGMLEGTGMSKHMDVQIPIIRDWSVQQTLEYEKSQEVVPGRIPPREVAEVVFDLLTGPKHMNGEIVTLNGGR</t>
  </si>
  <si>
    <t>Erutan_75</t>
  </si>
  <si>
    <t>ATGCTTCCCGACTGGCTTATATGGACCCTGGTTGTGCTGGGTGTCTTTCTGCTGGTCATGATGCTCGCTAGTTTCATTGTCAATGGTATAGACCGAAGTATTGACCCCCGGCTGGACGAGAAGATGATCAAGGCTAAGAATGATGCCTTGATGGAAAGTGAGGAGAAGAAGAAACTTATGGAGAGGTGGCTCAGAAATCACTGGGAGCCACTTGATGAATGGGTTCCGACACCAGATCAGAAATGGGAAGACAATGCCGATGAGCTACGAAGAGGCCAAAGAGGCCCTTCACGAGATGTACGATGA</t>
  </si>
  <si>
    <t>MLPDWLIWTLVVLGVFLLVMMLASFIVNGIDRSIDPRLDEKMIKAKNDALMESEEKKKLMERWLRNHWEPLDEWVPTPDQKWEDNADELRRGQRGPSRDVR</t>
  </si>
  <si>
    <t>Erutan_76</t>
  </si>
  <si>
    <t xml:space="preserve">Toby - there may be something in this gap. The gap sequence blasts to wojtek, zany, lambo, gibbin and more, in pham 4826. ORF in frame 1. Significant e scores </t>
  </si>
  <si>
    <t>51228, score of 14.82</t>
  </si>
  <si>
    <t>With the autostart, only 3 other phages are shown to have a good alignment on PhagesDB, though they do match up well. NCBI hits the same phages and a few more, with good alignment and significant e scores. The LORF start returns worse results. Supporting autostart. This may be a rare gene</t>
  </si>
  <si>
    <t>ORF in frame 3, glimmer autostart provides a large gap between gene and previous gene. Stop codon directly before the LORF start. Seeming to support LORF start</t>
  </si>
  <si>
    <t>All potential starts provide a &gt;150 gap. The autostart provides a gap of 217, spacer of 12, and z score of 2.251 whereas the LORF star provides a gap of 160, spacer of 5 and z score of 2.502. Taken in isolation, the LORF start seems to be the best start candidate (Supporting start 51171) but the genemarks coding potential stops at the autostart, making the evidence more ambiguous.</t>
  </si>
  <si>
    <t xml:space="preserve">51267 start, good coding potential throughout called gene but about half of the ORF is unclaimed and without coding potential. Big obtrusive arrow near the start? </t>
  </si>
  <si>
    <t>Very small pham (3 phages!) Erutan calls the most annotated start, found in and called by 100% of the pham</t>
  </si>
  <si>
    <t>http://phages.wustl.edu/starterator/Pham8266Report.pdf</t>
  </si>
  <si>
    <t>ATGCCGATGAGCTACGAAGAGGCCAAAGAGGCCCTTCACGAGATGTACGATGACGAGTGGATCGAGCAGAATGGCGAGGAAGAGATGATCGAGGAGCTGATGAGGCTGTGA</t>
  </si>
  <si>
    <t>MPMSYEEAKEALHEMYDDEWIEQNGEEEMIEELMRL</t>
  </si>
  <si>
    <t>Erutan_77</t>
  </si>
  <si>
    <t>HNH endonuclease</t>
  </si>
  <si>
    <t>only two other phages in DV seem to have this gene, but almost all the other blast hit phages call HNH endonuclease and the e score is significant.</t>
  </si>
  <si>
    <t>51823, with a glimmer score of 0.4</t>
  </si>
  <si>
    <t>Both NCBI and PhagesDB hit Ranch and Patos, upstream starts, e-value for Ranch on NCBI was 10^-16.</t>
  </si>
  <si>
    <t>Does not exist in genemarks</t>
  </si>
  <si>
    <t>51463 has best RBS 16 nucleotides upstream with a z-score of 2.678.</t>
  </si>
  <si>
    <t>Genemarks did not call</t>
  </si>
  <si>
    <t>Using Pham from Patos_83</t>
  </si>
  <si>
    <t>http://phages.wustl.edu/starterator/Pham48197Report.pdf</t>
  </si>
  <si>
    <t>GTGAAGTGGGTTGATGGTGCCCACCGTAGGTTTGAGGAGGTTCATCAGTGTGATGACTTTTGCAAGCCTATTGGTGGCTCCATTGGCAGGCCGCCTACTCCGTGGTGCAAGAGATTCCCAAGGTTGATATCTTATCAAGAAGACAACGCCTGCTGGTGGTGGACTTCTTCGATGCACAAAACAGACGCCCAAAGAAATCGGCTGAACTTCTCCTTGAGGTCTCAGTTCTTCATAGACTTGGGGTACCCTGCGGCAGTTGACGCTTGTCGATGGATATATGAAAATGAAATAGATGACATTCCTGAAGGAATGCAGATAGACCATCTCTGCGAAAATTGGAGATGCGTCAACCCTTACCACTTGGAACCCGTAACTGTTCTTGAAAACAACCAGCGATACCGAAGCACTCGGTCATCGTGGACCTTGCGTGATGAGCACGGCATCATTCGAGGTCGCAAGGAGGTGATGTCATGA</t>
  </si>
  <si>
    <t>MKWVDGAHRRFEEVHQCDDFCKPIGGSIGRPPTPWCKRFPRLISYQEDNACWWWTSSMHKTDAQRNRLNFSLRSQFFIDLGYPAAVDACRWIYENEIDDIPEGMQIDHLCENWRCVNPYHLEPVTVLENNQRYRSTRSSWTLRDEHGIIRGRKEVMS</t>
  </si>
  <si>
    <t>Erutan_78</t>
  </si>
  <si>
    <t>DnaE-like DNA polymerase III (alpha)</t>
  </si>
  <si>
    <t xml:space="preserve">There are different variations of DNA polymerase III. There is strong evidence for the function to be some variation of DNA polymerase III. However, majority of the phages in the pham call DnaE-like DNA polymerase III (alpha).  </t>
  </si>
  <si>
    <t>51975, glimmer and genemarks both call this start with a glimmer score of 8.59. There is an immediate stop codon upstream</t>
  </si>
  <si>
    <t>Both NCBI and phages DB hit ranch with a one to one start line up and an e value of 0.0</t>
  </si>
  <si>
    <t>ORF in frame 2 with good coding potential, this is the LORF</t>
  </si>
  <si>
    <t>unsignificant RBS 14 nucleotides upstream with a z score of 0.33.</t>
  </si>
  <si>
    <t xml:space="preserve">Genemarks calls this start and there is good coding potentail the full length of the gene. </t>
  </si>
  <si>
    <t>Erutan does not have the most annotated start that is in 1 percent of phages and called 75 percent of the time it is present</t>
  </si>
  <si>
    <t>http://phages.wustl.edu/starterator/Pham71845Report.pdf</t>
  </si>
  <si>
    <t>GTGGCCTACGGAGACGGCTATGGTCCTGTGAAGGACCATGTGGCCAGGGTTGAGGAGCTTGGCATGACTGCCATCTGCCTCACCGAGCACGGCCACAACTCTTCTCACGTGCAGCTTGAGAAGGCATGCAAGGGCACCAGCATCAAGCCCATGTATGGATGCGAGCTGTACGTTGTCCACGACAACTGGGAAGAGCAGCGACGCAAGTACCACCAGATCGCGATTGCCATCAACGAGAAGGGTTACCAGAACCTCAACCGTATCGTCTCAATCGCGAACTCGCCGGAATATCAGTACGACCGTTTCCCCACCATCCCCAAGCACATCCTGTTCGAGTACTCAGAGGGTCTGGTTGTTACCAGTGGCTGTGCCGACTCGCTGCTGAGCTGCACCCTCCTTGGCGGAAAGAACATGGGCCCCAAGAGACTGGAATACAATGAAGAGCAATACCGAGAGACTGTCGCACTTGCGGCAGAGTACCAAGAGGTATTCGGACCGCGTTACTTTCTGGAAGTGCAACGTTTCCCGAGACTGGACCGTACAAGGGTGCTCAATCCGGCCTTCGAGCGGATTGGTGCTGAACTTGGGATTGAGCTCGTTGCCACGGCGGACGTCCATTACCCTCACCCTGGGGACAACAAGATGCAGCGCATACTCCACGCTGCGAATCGTGGTGGTGGGAAGACGATTGCCCAAGCTGACGCTGAGTGGGAATACGACATTCTCCTCACTTATCCTGAGTCAGATTCGGAAATCTACCACGACCTTATTGCCACCGGACTCTCCCCGAAGGCAGCGAAGAGATCCATTCTGAACACTGCGGCCATCGCGAAGCGATGCACCGTAGAGCTTCCCAAGAACGAACCGATCAAGTGGCCTTATCCTGGCAGCGGTCTCCGTGGCGAGGACATTGTGGCCGACGTGGAGAAGGAGGGCAACAATGATCCGCAGACTTATTCGAGCATTGAGGAATACACTTGGGCGCGTCTCCGCAAGGGCTGGGCGTTCCGCATCCAAAGCAATGTCCATATGCGGAAGAACAAAGCGCAGTATACTGAGCGTGTCAAGTACGAGATGGAGCGCATCATCCCTCGTGGATTCTGTGACTACTTCGGCATGCTCAGTTACCTGGTCACCTGGGCCAAGGACAACAAGATTCCTGTTGGACCTGCTCGCGGAAGTGCTGCTGCTAGCCTGGTTTGTTACCTGCTCCGCATCACCGAGGTCGACCCACTACAGTTCCCGACGATGATGTTCGAGAGGTTCATCGACCCCAAGCGATTGGACCTCCCAGACGTCGACTTGGACTTCGCCGACGACCGACGCGATGAGGTCCGCCAGGAGGCCATTCGGGTCTTCGGAGCTGACCGTGTGGGCAACATCGGTAACTTCACCAGGTACAAGGGCAAGAACTCGATCACTGACGTGGCGAAGGTCTACAGCATCCCCAAGTTCGATACTCAGGTCGTCAAAGACCTGATCATTGAAAGGTCAGGCGGTGACTCTCGACAGAACGACACGCTCATGGACACCTTCGAGATGTTCCCTAAGGCACGAGCAGTACTGGACAAGCATCCGGAATTGGAGCTTGCCTCGAAGCTTGAGGGGAACTACCGGGGCGCAGGGGTTCATGCAGCAGGACTCGTCATATCCAACGCTTCCATCCCGGACACCTGTGCCCTCCACACGCAAGAGTCAGGCGGTCGTGAGATTACCGCTGTCCCCTACGACAAGAAGGACGCAGAATATCTGGGCATGCTGAAGGCTGACTTCCTTGGCCTGAAGACGATGGGCGAGATCGGGATCATGCTGAACATCATCGGCATGGACCTGGAAGACCTTTACCGCATCCCCCTGGATGACGAGGAGGTGATGGACGCCTTCCAGAGGAACGATGTTCAGGGCATCTTCCAGTTCGAGGGTCGAGCCACCCGAGTCACCTGTGACCGAGTCAAGCCGGACAACTTCATGGAACTGGCGGACATTAACGCACTGTCTCGACCTGGACCGTTGTTCTCTGGCATGACTGATCATTACATCAAGGTCAAGTGGGGCGAGATGGAGATTGAGAAGCTCCACCCCATCGTCGATGAGTACACGTCGTTCACCAAAGGTCAGATCGTCTATCAGGAGCAGGTTCTTGGAATCATTAAAGACCTGGGTGGATTCCCAGTTCAGCGAGTTGGCGACATTCGGAAGATCATCAGCCAGAAGCTTGGCGAGGCGAGCTTCAACGAGATGTACGAGGAGTTTGAGTCTGGGGCCAAGCGACTTCACAATGTGGAACCTGCCCTCGCTAAGCGAATCTGGAGCTTCATGGTCACTTCGGCCACCTACAGTTTCAATATCGCTCACTGTGTCTCATACAGCATGCTCGCTTTCTGGCAGATGTGGCTCAAGATTCATGACCCCGTAGCCTTCTACTACGCCAAGCTGGAGAAGACGCCGAACGACAAGAACAACCAGGACAAAATCCGCAAGTACATGAAAGACGCTGTGCGACACGGGGTTTCAGTTGCCGCACCGCACCTCAACAAGAGCACGAAGTCTTGGGCGTACGACCATTACGTCCCGGCTTCAAAGACGAAGCCAATCACATGGAAGGAGGGTGATCCGCTGGTCGGCGCTGTCCATGCCGGATTTACCCAGATCAAGGGTATCGGAGACAGCTATGCTGACAATATTCTGGAGTTGCGTGATCGTCTCGGTGGCTTTGACAGCTGGGAGGATCTACTTGGCGCGAAGGGGATCGGACCAGGACGACTAGAGAAGATCATGGCCTTCGTAGAGAAGGATGATCCCTTTGACGTCCGACTGGCCGAGCACATTCTCACCGAGTACCGACGCCGCATCAACTTGGGCATCGACGGATGGGACGAGGTGCTTGAGCCGGACATGACCTCTGACGAGGTCCCCAAGGACTTCTTCGGAATGTTCACCTGGATGGGTATGGTGAAGAAGAAGGAGTTCAAGGACCTGATGGAGGATGAGCGGGCACGATCTGGTCAGTCGACCGAAGAGATCATGGCTCGACTGAAGGACCCGCACCTCACCAAGAGCTGCACCCTGCACTGCTATGACGATGGTGACGAGGAGATTTACGCTCGCATCAGCCGATGGGACTATGAAGCATTGGAGACGCTACTCGAAGAGATCGAACCCAACAAAGACATAATCGTGATCACTGGTAAGCGCAAGCGGATGTTTGGCATCTCCGTAGGCGTCAAGAACATCCAGGTGATTGATCCGACCGATGACATCCCTGGCATTCTGGAGAATGCCCGAAAGAAAGCAGCTGGTATACAATGA</t>
  </si>
  <si>
    <t>MAYGDGYGPVKDHVARVEELGMTAICLTEHGHNSSHVQLEKACKGTSIKPMYGCELYVVHDNWEEQRRKYHQIAIAINEKGYQNLNRIVSIANSPEYQYDRFPTIPKHILFEYSEGLVVTSGCADSLLSCTLLGGKNMGPKRLEYNEEQYRETVALAAEYQEVFGPRYFLEVQRFPRLDRTRVLNPAFERIGAELGIELVATADVHYPHPGDNKMQRILHAANRGGGKTIAQADAEWEYDILLTYPESDSEIYHDLIATGLSPKAAKRSILNTAAIAKRCTVELPKNEPIKWPYPGSGLRGEDIVADVEKEGNNDPQTYSSIEEYTWARLRKGWAFRIQSNVHMRKNKAQYTERVKYEMERIIPRGFCDYFGMLSYLVTWAKDNKIPVGPARGSAAASLVCYLLRITEVDPLQFPTMMFERFIDPKRLDLPDVDLDFADDRRDEVRQEAIRVFGADRVGNIGNFTRYKGKNSITDVAKVYSIPKFDTQVVKDLIIERSGGDSRQNDTLMDTFEMFPKARAVLDKHPELELASKLEGNYRGAGVHAAGLVISNASIPDTCALHTQESGGREITAVPYDKKDAEYLGMLKADFLGLKTMGEIGIMLNIIGMDLEDLYRIPLDDEEVMDAFQRNDVQGIFQFEGRATRVTCDRVKPDNFMELADINALSRPGPLFSGMTDHYIKVKWGEMEIEKLHPIVDEYTSFTKGQIVYQEQVLGIIKDLGGFPVQRVGDIRKIISQKLGEASFNEMYEEFESGAKRLHNVEPALAKRIWSFMVTSATYSFNIAHCVSYSMLAFWQMWLKIHDPVAFYYAKLEKTPNDKNNQDKIRKYMKDAVRHGVSVAAPHLNKSTKSWAYDHYVPASKTKPITWKEGDPLVGAVHAGFTQIKGIGDSYADNILELRDRLGGFDSWEDLLGAKGIGPGRLEKIMAFVEKDDPFDVRLAEHILTEYRRRINLGIDGWDEVLEPDMTSDEVPKDFFGMFTWMGMVKKKEFKDLMEDERARSGQSTEEIMARLKDPHLTKSCTLHCYDDGDEEIYARISRWDYEALETLLEEIEPNKDIIVITGKRKRMFGISVGVKNIQVIDPTDDIPGILENARKKAAGIQ</t>
  </si>
  <si>
    <t>Erutan_79</t>
  </si>
  <si>
    <t>MazG-like nucleotide pyrophosphohydrolase</t>
  </si>
  <si>
    <t>16 phages in the DV cluster assign this function with an e value of 10^-26</t>
  </si>
  <si>
    <t>55280, score of 16.89</t>
  </si>
  <si>
    <t>Both NCBI and PhagesDB hit Jalebi, Zany, and ParvusTarda with an e-value of less than 1e-166. Both Subject and Query match.</t>
  </si>
  <si>
    <t>There is an ORF in Frame 2. There are no nearby potentential alternative upstream or downstream starts. There is a stop codon somewhat nearby upstream.</t>
  </si>
  <si>
    <t>Significant RBS located 14 nucleotides upstream, z-score of 2.117 and gap of -4. There are other strong RBS signals (located at 55583 and 55637), but they have very large gap values.</t>
  </si>
  <si>
    <t>55280, good coding potential that spans the entire length of the ORF. Start of coding potential coincides with start codon.</t>
  </si>
  <si>
    <t>Erutan has the most commonly annotated start and calls it. Found in 84.6% of genes in pham and called 100% of the time when present.</t>
  </si>
  <si>
    <t>http://phages.wustl.edu/starterator/Pham4205Report.pdf</t>
  </si>
  <si>
    <t>ATGACGCTCAACCATCGCCAGGCCGTTCGTGGCACCGCAGAGTTCAACGAACGTGAGCTCAACTTCCTGGATGATCGCTACCAGGACAACACCCTGATCTCCGCCATCTTCGAGTTCATGAAGGTTGGCAAGCAGCTCAAGGACGACCGGGGCAAGTACATTCGATTCGGCGACGACCCCAAGGCACCCCACCGCAAGCGTCGTCGCTCCTGGCTGGCAAGTGCAGATGACGGCGAGGTTGGTGAGTTCCTGGACGCCGACTTCCAGAACGACCTCATCGAGTACATCGACGGGGCCATCGACGTGGCCTACATCGCTCTTGGCGGACTCATCGAGGCCAGTGAGGGAAGTGAGATCGTGGCCCAGGCTCTCCTCAAGGAGGTGCTGCGATCCAACGAGACCAAGCTGGTCGACTGCGAGGTTCGGGATGATGGCAAGGTGGTGAAGGGGCCATTCTACGAGCCGCCCAGGATCAAAGCCATCCTCACCTACTTCGCCGTGCGTATCCCCGACCGGGGCGCGTCGGGGTCCGTCGTCGCTATCCCCGCTGCGGCAGGGCCGAACCTGACGGCAGTGCCGAACCCCGAACCTACCGAAGTCGGCGTCAACTTTCTCGGAGAGGACAACAACTGA</t>
  </si>
  <si>
    <t>MTLNHRQAVRGTAEFNERELNFLDDRYQDNTLISAIFEFMKVGKQLKDDRGKYIRFGDDPKAPHRKRRRSWLASADDGEVGEFLDADFQNDLIEYIDGAIDVAYIALGGLIEASEGSEIVAQALLKEVLRSNETKLVDCEVRDDGKVVKGPFYEPPRIKAILTYFAVRIPDRGASGSVVAIPAAAGPNLTAVPNPEPTEVGVNFLGEDNN</t>
  </si>
  <si>
    <t>Erutan_80</t>
  </si>
  <si>
    <t>55912, with a glimmer score of 16.7. This strongly supports the auto start.</t>
  </si>
  <si>
    <t>Both NCBI and Phages DB hit on muliple of the same phages, including Ranch and Lambo, with very low e scores. Majority of the protien alignments match up to Erutan's. This supports the auto start.</t>
  </si>
  <si>
    <t>ORF in frame 1. There are no upstream starts before reaching the stop codon. The auto start has one base pair overlap with the previous gene. This supports the auto start.</t>
  </si>
  <si>
    <t>Significant RBS with a spacer of 12 and a z score of 2.617. This supports the auto start.</t>
  </si>
  <si>
    <t xml:space="preserve">The coding potential doesn't start until a little bit downstream from the auto start. No coding potential is wasted. </t>
  </si>
  <si>
    <t>Erutan has the most annotated start and calls it. It is found in 100% of the phages and called the start 100% of the time when present. This is a real starterator report and supports the auto start.</t>
  </si>
  <si>
    <t>http://phages.wustl.edu/starterator/Pham4356Report.pdf</t>
  </si>
  <si>
    <t>ATGGCTGAGCTGAACCCCGAGCAGATTCAGACCCTGCTCGGCTTCATGGACCGCATGGCGACCGGCCTTGAGAAGCTGGTCGATGCAACGAGGAAGACCAACGATCTGATGCGCAATACCCTGGAGGCCATCACGGCCAACGGGGAGAACGACGGCGACCTCGTGGAGCTGTTGGCATCGTGGCCGATCATCATCCCCAGCACCGACCCCGATGATCCCGATGGGATCACAATCGCACCCGTTGCCCAGATCATCGAGATGATGGCCGAGGATGAAGAGGAGGACAAGGATGGAGAGTGA</t>
  </si>
  <si>
    <t>MAELNPEQIQTLLGFMDRMATGLEKLVDATRKTNDLMRNTLEAITANGENDGDLVELLASWPIIIPSTDPDDPDGITIAPVAQIIEMMAEDEEEDKDGE</t>
  </si>
  <si>
    <t>Erutan_81</t>
  </si>
  <si>
    <t>56201, score of 8.78</t>
  </si>
  <si>
    <t>NCBI and PhagesDB hit Otterstedts21, Ranch, and Patos with e&lt;10^-71 and perfect q-s alignment. Supporting the autostart</t>
  </si>
  <si>
    <t>ORF in frame 2. Autostart gives 11bp overlap with previous gene. Only one other upstream start before a stop codon. Supporting autostart</t>
  </si>
  <si>
    <t xml:space="preserve">The autostart has an overlap of 11, spacer of 11, and z score of 3.092. The LORF start provides an overlap of 29, spacer of 12, and z score of 1.669. Supporting autostart over any other start. </t>
  </si>
  <si>
    <t>56201 start, good coding potential throughout gene, gene spans almost the entire ORF. Supporting autostart.</t>
  </si>
  <si>
    <t>Erutan calls the most annotated start, found in 66.7% of the pham and called 93.8% of the time when present. Supporting the autostart</t>
  </si>
  <si>
    <t>http://phages.wustl.edu/starterator/Pham61236Report.pdf</t>
  </si>
  <si>
    <t>ATGGAGAGTGACTGGCCCAAGGGGATCATCCCTCATGAAGGTCGGTGCGCTGGAACTGAGGACTGCAACCGATGTGTCCAGGAGAAGCTCAGGCGAATGGATGATCCCAACACCTTCACGGGGCTGACCCCGGAAGAGGCCCAAGAGGAGTTGAACAAGAGAACGAACACCAGGCCCCGTCTGGGGGAGATCGGTTCATCGTCCTTCCGGACCCTGGACAAGATCGTTCTGGAGTCTGGCGTATCGAACGTGATCGACAAGCTCACTGCTCCGCCAGAGACCGTGCGAGAGCACCTGGACCGGATCGGCGTTGGCTTCAAGGTCCCGATGGTCAATGGCCGTCTCGTAATCGAAATTGATGTGGCGGAACTGGAAGCCGCCGAGAACCCCAAGGAGGGTCAGAAATGA</t>
  </si>
  <si>
    <t>MESDWPKGIIPHEGRCAGTEDCNRCVQEKLRRMDDPNTFTGLTPEEAQEELNKRTNTRPRLGEIGSSSFRTLDKIVLESGVSNVIDKLTAPPETVREHLDRIGVGFKVPMVNGRLVIEIDVAELEAAENPKEGQK</t>
  </si>
  <si>
    <t>Erutan_82</t>
  </si>
  <si>
    <t>ThyX-like thymidylate synthase</t>
  </si>
  <si>
    <t xml:space="preserve">Very good e scores, most of the cluster calls it </t>
  </si>
  <si>
    <t>56605, with a glimmer score of 12.69</t>
  </si>
  <si>
    <t>Both NCBI and PhagesDB hit Jalebi, with identical starts and an e-value of 0.0 for both</t>
  </si>
  <si>
    <t>ORF in Frame 1, stop codon upstream, and a black arrow on genemarks?</t>
  </si>
  <si>
    <t>RBS 12 nucleotides upstream with a z-score of 3.013</t>
  </si>
  <si>
    <t>56605, with good coding potential</t>
  </si>
  <si>
    <t>Erutan does not have the most annotated start, found in 27.1% of genes called 100% of the time</t>
  </si>
  <si>
    <t>http://phages.wustl.edu/starterator/Pham1275Report.pdf</t>
  </si>
  <si>
    <t>ATGAGCAGCAAGGAAGTCCAGCGATGGGCCGATGATTTCATGTTTGAGGCGGAGGAGATTGATGAAAGTACAGGTCCCGAGGTCTACCTCCTGGCCGGTAATCCTGATCCACTGGGGAGCATTGCGGCTGCCGCGAAAGCATACATGGGTGAGTTTGTGGGTTCGCTGTCCGAAATCACTGATGAGGAACGGCGCCACTATCTCACCGAGATCCAGAAGACTGCCTTGGCGATGCCCCTGGAAGCGGTACAGTTCCATTTTCGTATCAAGGGTGTCACTCGGGGATTCACCCATCAGATGGTACGTCAACGTACGGCTGCATACAGCCAGGAGTCCACACGATTTGCCGTCAAGTCCGGAGTTCCAGTGGGCCGACCGCCCAGCATCGACGGGACTCTGAGCCGGAAGGAATGGCGCGAGAACGAGGCGAAGACCACCAGCATGAGTTCTGCGAGCGAAGACGTGTGGCTCGAGTACGAGGAGCGGTACGCCAAGGAGAACCAGAAGTGGCGCTTCATGTGGGACGAGGCCGTGGAAGCCGTCGCCAAGGCTTACAACAAGCTGGTTGATGCAGGGATGCCTGCTGAGGACGCCCGTGGGCTACTGCCGACGAACCTCCTGACTCAGCTGAACTACATCACGAACCTCCGCAACCTTCAGGTTGAGGGTGGCAAGCGACTCTGCACCCAGGCGCAGTTCGAGTGGCGGATCGTGTGGGCCAAGATGATCGAGGCCATGCGTGACTTCGGCGGCAGCCAGACCTACGTCACCACCGTGGATGAACACGACCTGCCCAATCTGGCTGGCAAGGTGTACGAGATTGGCAATGGCCGAGTCATCCTGGGGGCACCCGGTGACCTGGATGAGGGGTACTGCCGAGAGTGGCGAGTTGGCGATAAGTTTGAGCTCAGCTCACAGTGGCAGTATGAGGAACTGGCCAAGATTTTCAAGCCGGTCTGCTACCTGGAAGGGTCCTGCCCGTTCAACGCCAGCTTCGACCGCAAGTGCTCCATTCGGGGTCGCGTGGAGGCGAACGCCGCAGCCAACCGACCGTCGACCGAGTGGCATGAGCCATTCAATGGTCTGGTGGGTGAACCGCTGAAGATCGAGCCCATTCATCCGGCCGAGTGGCTGATGGACCCGGCGGCTGCCCGGTGA</t>
  </si>
  <si>
    <t>MSSKEVQRWADDFMFEAEEIDESTGPEVYLLAGNPDPLGSIAAAAKAYMGEFVGSLSEITDEERRHYLTEIQKTALAMPLEAVQFHFRIKGVTRGFTHQMVRQRTAAYSQESTRFAVKSGVPVGRPPSIDGTLSRKEWRENEAKTTSMSSASEDVWLEYEERYAKENQKWRFMWDEAVEAVAKAYNKLVDAGMPAEDARGLLPTNLLTQLNYITNLRNLQVEGGKRLCTQAQFEWRIVWAKMIEAMRDFGGSQTYVTTVDEHDLPNLAGKVYEIGNGRVILGAPGDLDEGYCREWRVGDKFELSSQWQYEELAKIFKPVCYLEGSCPFNASFDRKCSIRGRVEANAAANRPSTEWHEPFNGLVGEPLKIEPIHPAEWLMDPAAAR</t>
  </si>
  <si>
    <t>Erutan_83</t>
  </si>
  <si>
    <t xml:space="preserve">57805, glimmer and genemarks both call this start with a glimmer score of 5.64. There is a possible upstream start at 57799. </t>
  </si>
  <si>
    <t xml:space="preserve">57805, NCBI and phages db hit sampudon and parvustarda with a one to one line up and a e value of 10^-48. The upstream start 57799 also hits sampudun and parvustarda with a misalignment of 3-1. This hints that the autostart is correct. </t>
  </si>
  <si>
    <t>57805 has an RBS 11 nucleotides upstream with a z score of 2.0, 57799 has an RBS 9 nucleotides upstream with a z score of 2.4</t>
  </si>
  <si>
    <t>genemarks calls this start and has good coding potential throughout the length of the gene</t>
  </si>
  <si>
    <t>http://phages.wustl.edu/starterator/Pham7338Report.pdf</t>
  </si>
  <si>
    <t>ATGAAGGGGTTCCCAGTGACTGAGAACGAGCCAGTCGACCCGAGCTACCCAGATGAGGATGAACCGACTACTTCAGCCGAGTACCGTGAGCGGTACCCGAACGTACCGGACGGGTCAATCTGCCCCAGCTGCGAGAACGAGGACAGCAAGTGGGCTATAAGGAATGGGGTCTGCTACATCTGCATCTGTGGCTGCCCGAAGTGCGAGGGGAAGGAGGAGAGTGATGAAGCCAAGTCCAGCACCGGACCTGAGTGA</t>
  </si>
  <si>
    <t>MKGFPVTENEPVDPSYPDEDEPTTSAEYRERYPNVPDGSICPSCENEDSKWAIRNGVCYICICGCPKCEGKEESDEAKSSTGPE</t>
  </si>
  <si>
    <t>Erutan_84</t>
  </si>
  <si>
    <t>RuvC-like resolvase</t>
  </si>
  <si>
    <t>58028, score of 7.9.</t>
  </si>
  <si>
    <t>Both NCBI and PhagesDB hit OtterstedtS21, ParvusTarda, and Gibbon with an e-value of less than 1e-130. Both subject and query match.</t>
  </si>
  <si>
    <t>There is an ORF in frame 2. There are a few potential starts upstream and downstream, but they don't have significant BLAST hits.</t>
  </si>
  <si>
    <t>Significant RBS located 11 nucleotides upstream, z-score of 3.013 and gap of -32. There is a strong RBS signal located at 58025 (z-score of 3.013 and gap of -35), but it has a larger gap value.</t>
  </si>
  <si>
    <t>58067, start of coding potential coincides with start codon. There is some wasted coding potential towards the end of the ORF.</t>
  </si>
  <si>
    <t>Erutan does not have the most commonly annotated start. Gene found in 14.5% of genes in pham. Called 88.5% of time when present.</t>
  </si>
  <si>
    <t>http://phages.wustl.edu/starterator/Pham73548Report.pdf</t>
  </si>
  <si>
    <t>ATGAAGCCAAGTCCAGCACCGGACCTGAGTGAAGGCAGGATGGGGCGGGCTAAGAAGCCCAACCCCAAGAGCCTTCCGAAGTTCGTCACCGTCATCGCACTGGACCCTGGTGAGACGACGGGCTGGGCGCTGTGGAATCTGTATCCGGAAGTCCTGGTCTACGACAACGAGAAGATCAGCGACAACATTCAGATGTGGACCCATGGTCAGGTTGAGTGCGTGAGCCGGTTTGAGGATGATGACTTCGAGGACCTTGGCATCGCCTTCGTCAACGAGTCGGAGGCAATCGGCGTAGCCGAGTTGGTTGGCCTCCTTCGCTCGTGGGACGGTGCTGCCGTGGTCATCGAGTCCTTCATCCTCCGCCAGCAGCGCAAGGATGCCAGCTTGCTCAGCCCCGTCCGGATCACCGCAGCACTGAGCCAGTGGTTGTGGCAGCAGCGTCGGCTGTACTTCGTTCAGCAGCCGTCGATGGCTAAGACCACCGTCACCGATGCACGGCTCAAGACCTGGGGATTCTATGAACGCAGTGGCGGAATGCAGCACGCCAGGGATGCTGACCGTCACGCCATCACCTTCTTGAGAAGGTGCAAGGGCAGCAATCCAGCAGCATGCAAGCTGCGCCACAAGGCGTGGCCGCATATCTTTGATGAAAAGGGAGACTACCGATATGGATAA</t>
  </si>
  <si>
    <t>MKPSPAPDLSEGRMGRAKKPNPKSLPKFVTVIALDPGETTGWALWNLYPEVLVYDNEKISDNIQMWTHGQVECVSRFEDDDFEDLGIAFVNESEAIGVAELVGLLRSWDGAAVVIESFILRQQRKDASLLSPVRITAALSQWLWQQRRLYFVQQPSMAKTTVTDARLKTWGFYERSGGMQHARDADRHAITFLRRCKGSNPAACKLRHKAWPHIFDEKGDYRYG</t>
  </si>
  <si>
    <t>Erutan_85</t>
  </si>
  <si>
    <t>lysin b</t>
  </si>
  <si>
    <t>16 DV phages call this function, with e-values of 10^-163.  lysin a is gene 35</t>
  </si>
  <si>
    <t>58695, with a glimmer score of 8.03. This supports the auto start.</t>
  </si>
  <si>
    <t>Both NCBI and Phages DB hit on multiple of the same phages with very low e scores. This includes Ranch and Patos. Majority of the protien alignments match up with Erutan. This supports the auto start.</t>
  </si>
  <si>
    <t>ORF in frame 3. There are two upstream starts from the auto start. The auto start has an overlap of 8, while the other upstream starts have an overlap of 29 and 32 with the previous gene. This supports the auto start more.</t>
  </si>
  <si>
    <t>The auto start has a significant RBS with a spacer of 14 and a z score of 2.742. The other upstream starts have either a very low e score or a huge spacer. This supports the auto start.</t>
  </si>
  <si>
    <t>The coding potential appears to start at the auto start. Some of the coding potential in the middle of the gene is stolen by the reverse strand. This supports the auto start.</t>
  </si>
  <si>
    <t>Erutan doesn't have the most annotated start. The auto start is found in 19% of the phages and is called the start 26% of the time when present. Other phages that was hit when blasting, Ranch &amp; Yikes, call the auto start the correct start. This supports the auto start. This is also a real starterator report.</t>
  </si>
  <si>
    <t>http://phages.wustl.edu/starterator/Pham70103Report.pdf</t>
  </si>
  <si>
    <t>ATGGATAAGGTGAACAGGGTCGTTATCCTCGTGGCCCGAGGGATCGGCGAGAAGCTGGACCAGAACATCGCCATGCAAGTGGCCCATAAGGCCAGGGATGACATCTACACCGTTTCAACCCCGGTGAAGGTCACCGTCAAGGAGCTGCGCTGGCCCGCAGAGTATGGACCGTTCCCCAAGCCGCACTCCAAGGTCAGCTTCAACGACTCCCTTGAAACCCTTCACTCCATGCTCAACCTGGAGGTCTTCGATGATGGCCACACCATGTACTTCCTCGTGGGGTACTCTGGTGGGGCCGCAGGGATCGGCGACTGGTTGGCCGAGGCCAACGCAGAGCAGAAGGCTCTGGTCCTCGGTGCCGTCCTGATCGCTGATCCATCGACGCCCAGGGGCATCATCCCGAACGATCCGATACTGGGTGAGGCACGGTTCGGTATCCGAGGGGACCGTCCCATCGACCACCACACCGTCAAGTGGATCTGCAACCCCGACGACGTGATCTGCTCTTGCCCTGAGAACAGCCCGCTCCGACTGATCGCGTCGGCAACGCCGAACGCCGCCTTGGCGGACATGGCAAGCTGGGGCACAGTTCTCAACCAGATGGCTATTCGGCAGGCCAGCCAGATAGCAAGGGGGCAGTTCACCAACATGATGAACAAGAAGAGTGCCCAGGAGCAGGTTGATGCCATCCGAAAGCAGTTTGACGTGGCATTCAGGGATGCCTACGGCTACATTGCTGGGGATGACCACGTGGCCTATCCGGTGCGCGGAGGGCAGAAGTTTCACCCAACCTGGTCGGAGACGGCAGCGCAATTCATCGGCCACAAGGTGCTCAGCACCTTCCGACGATGA</t>
  </si>
  <si>
    <t>MDKVNRVVILVARGIGEKLDQNIAMQVAHKARDDIYTVSTPVKVTVKELRWPAEYGPFPKPHSKVSFNDSLETLHSMLNLEVFDDGHTMYFLVGYSGGAAGIGDWLAEANAEQKALVLGAVLIADPSTPRGIIPNDPILGEARFGIRGDRPIDHHTVKWICNPDDVICSCPENSPLRLIASATPNAALADMASWGTVLNQMAIRQASQIARGQFTNMMNKKSAQEQVDAIRKQFDVAFRDAYGYIAGDDHVAYPVRGGQKFHPTWSETAAQFIGHKVLSTFRR</t>
  </si>
  <si>
    <t>Erutan_86</t>
  </si>
  <si>
    <t>Katie - There were no blast hits on NCBI and two very poor ones on Phages DB. The blast was from 59546 to 59716. This is the correct gap.</t>
  </si>
  <si>
    <t>59716, score of 7</t>
  </si>
  <si>
    <t xml:space="preserve">NCBI and PhagesDB hit Gibbin, Yikes, and Zany with e&lt;7x10^-40, with perfect q-s alignment. Supporting autostart </t>
  </si>
  <si>
    <t>ORF in frame 1, large gap between gene and previous gene. A few other potential upstream starts. Choosing an upstream start would minimize the gap, but not by much.</t>
  </si>
  <si>
    <t>All potential starts give gaps of &gt;140bp. The autostart has the second best spacer and z score, the LORF start has the smallest gap, largest spacer, and a mediocre z score. Ambiguous evidence</t>
  </si>
  <si>
    <t xml:space="preserve">59716 start, good coding potential but leaves some waste on either end. </t>
  </si>
  <si>
    <t>Erutan calls the most annotated start, found in 100% of the pham and called 100% of the time. Supporting the autostart</t>
  </si>
  <si>
    <t>http://phages.wustl.edu/starterator/Pham4088Report.pdf</t>
  </si>
  <si>
    <t>ATGTACCTTCCCAAAAGCATCCCCTTCCCAGACAACAAGCGAGCGCCGCGTGGTGAGGGAGAAGCGAAGAAACCACTCAAGGTGTGGATGAGCCCTGAGATGGAGCAGATCGTCAACCAGTGGTCGCATGATCTCAACTGCCCTCCCGGCGTGATCGGCCGATGGCTGATGTCGATTGGTGCGGATCGCATCAAGTCGGAGCTAGAGCGTGAGCTCGGTGAATCAATGGCCGCGCAGACGTTGGCCCCTGCTAACCGACTCGTCAGCTGA</t>
  </si>
  <si>
    <t>MYLPKSIPFPDNKRAPRGEGEAKKPLKVWMSPEMEQIVNQWSHDLNCPPGVIGRWLMSIGADRIKSELERELGESMAAQTLAPANRLVS</t>
  </si>
  <si>
    <t>Erutan_87</t>
  </si>
  <si>
    <t>DNA primase/polymerase</t>
  </si>
  <si>
    <t>large majority of the DV cluster calls this function, it is approved, very low e scores for several kinds of primase</t>
  </si>
  <si>
    <t>Chris- No hits; therefore, the gap is fine.</t>
  </si>
  <si>
    <t>60078, with a glimmer score of 9.54</t>
  </si>
  <si>
    <t>Both NCBI and PhagesDB hit gibbin with identical starts and an e-value of 0.0 on both.</t>
  </si>
  <si>
    <t>ORF in frame 3 with a stop codon upstream</t>
  </si>
  <si>
    <t>RBS 11 nucleotides upstream with a z-score of 1.615</t>
  </si>
  <si>
    <t>60078, with good coding potential</t>
  </si>
  <si>
    <t>Erutan does not have the most annotated start, found in 18.3% of genes called 100% of the time</t>
  </si>
  <si>
    <t>http://phages.wustl.edu/starterator/Pham761Report.pdf</t>
  </si>
  <si>
    <t>GTGACAGAACCTGTTCGCAATCTCAACTCCCAACGACCCTTCCGCAGGTCAGCCAAGGAATACTTCCAAAAGGGATGGATTCCGATTGCCCTGAAGCCAAGGCTCAAAGAGCCTGAGAACAAGGGGTCCACCGGGCGTAAGAATCCCGCACCATCCAACCGTAAGGCCATCTTCGAGTTCGTCAAGGCCGAGGGTAAGAGTTCCCCAGAGGCAGCCAACGTCGGCGTACGTCTCAGCCACGAAGTCATCGGCATCGACATTGATGACTACGACAAGAAGAAGGGCTGGACCAAGTACGAAGAGCTTGCCAAAAAGTATGGTGAGCTTCCTCCGACCGTCATCTCCACCGCACGGCCCGAATCCAAGCGTTCTGGTATCCGGTTCTTCCGCATTCCCAAGAAGCACGTTGGCAAGCTGAGCTGGTCCGGCAAAGCCGCCGATGACATTGACATCATTCAGCACGACCATCGCTATGCTGTGGTGGCTCCGAGCTACAACCCTGATGCCAAGGCCGAGTACCGTTGGTACACCGCCGACTGGGAGCCGACCGATATTCCCACCGTGGCGGACCTTCCCGAGCTGCCCGAGAAGTGGGTTGAGTACCTGACTCGTGGGTACATCGACAAGACCGAACGACCCATTGATATGGATTCGACGGTTGGCCAGGTCGAGAAGTGGTACGAGTCTCGTACCGACCAGACTGAGATGTGTCGGCAGATGCAGTCCCGTCTGAAGACGGCGTTGGGCCGTCTCGAAGAGGCCGCAGCTCACTACCCATTGCTGGACTCGCACTTCTCGATCATCAAGGCCGGAGCCGAAGGCCACCGTGGTTCGCTCGAAGCAGCCGCCGAACTGGAGGCGGCATGGCTTGATCGGATCAAGGCAGAAGATGGAAAGCGGCATGGTCTATCGACCGCCCGCAATGAAATCTTCCGGTCCAGGATCGGTGCAATGCGTATCTCCAAGGCTGAGATCGAGGAGATGGAGGAGGCCGGTGCCTCCAACTCAAAGAGCCGTTGCACCTGCGTCGACTTGAGCCTATTCGATGCTACCGAGGAGACCCCGACCTCCTCAACTATCGCTCCCGCCGACAGGGGCGGGTCGGAGGACGGGGACGGGGACGAACGTAAGACCCCCGAGGACTTCGACCGCACCGACGATGGAAACGCTGAGTACCTCACCTACTTGTATGGTGAGAACCTCAAGTGGATCTACGATATGAAGCGGTTCATCCTGTGGAACAACAAGCGTTGGACCCTCGACACAGAGAAGCATCTCCAAGCTCGGCAGGCTTACCACCTCGTTCGAGACCTCCAGAAGAAGTACGCCAAGAGCCTTCTCCGCCACGTCGAAGAAGCTGCTGGCCTGGTGGACAGTGCAAGGGCCGACGGGCTCAATGACGGCTCAGTGGGCTCTGCCCAGGATGAGTACAAGGAGGCCAAGGCTCGGTACAAGGAGTGGGAGCGACATGCTGCCAACTCTGGAATGCTGCCCAATGTGATGAGGGCACTGGAGAGCTACGGATCGGTGGACTTTGCCAACTCGATCAACTCGGACCTGTTGGATGGCACCGAGAACCTGCTTGGCGTAGCCAATGGGGTGATTGAGCTGGGGAAGGATACCGTCATCCTTCGGCCCATGAAGCACGACGACTACATCACCCTCAACACCGACATGGAGTACGCGGAGGGCGGATGGGAGGAGCTGAAGAAGCGAGGCGGCGACTCGTGGATGGGCGTGAAGCTGTGGCAGAGGTATCTGGACACCTTCCTTCCTGACCCAGAACTCCGTGCCTTCACCCAGAAGGTGATGGGGTACTCCCTGTGGGGAGCCAATCCGGAACGGCTGATGGTGTTCTTGTATGGCACTACGTCGACCGGCAAGACCGTGATGCTGGACTCAGTACGAGTGGCAATGGGGACCTATTGGGACACCTTTCCGCTCTCAATCTTCAAGGAGAATGACGAGAAGAATCCCATCTTGCTCAACCTTCGCAAGGCTCGGATGATCACGACCAGTGAGATCGGTGCCGCTCAGGCAATGGATGAGCACATCGTGAAGCGGCTCGTCGGAGACGACCAGGTATCAGCTCGATACCTGAACTCCAATGAGACGCATCGGTTCCGCTTGAAGGCTCTACCGGTCATCGCCACCAACACTCCACCGAACATTCCTCATGCCGATGCTGGCTTGGCCCGTCGAATCTGCGTCATCCCCTTCAATCATCAGGTGGACGATAAGTCCAATGACAAGAAGGACGAGATGCTGAAGTACGCTGGACCGGCCATCCTCTCGTGGCTGGTGGATGGGTACCTGATGTACCGCAAAGAGGGCTTGGCACGAGACTCTTGGCCGGAGGCTGTCACTTCCGCCACGGGGTCGTTCACCGATGACCTCAGTGAGTTTGGGGCATTCTTCAAGCTCCATCTCATTCGGGTGGACTACGACTCCACCGATGAGGAAACGCGCCAGAGTACGTCGTTGAGCCTGGACCAGGTGTACAACCGATACAAGAAATGGGCCGAGGATACCAACGAAGAGAAGGTGATGGGGAAGCGAATCTTCTCAAAGAAGATGAGCGGAATGGGCTACGAATTGGAGCAGGGGAAGTACTTCGACGGCAAGAATACCAAGCGGTACCGTGGAATTGCCTTCGTGGAGTCCAACGGTTCCTTCGTTAACTTCAAGAGTGGTACGAAGTAA</t>
  </si>
  <si>
    <t>MTEPVRNLNSQRPFRRSAKEYFQKGWIPIALKPRLKEPENKGSTGRKNPAPSNRKAIFEFVKAEGKSSPEAANVGVRLSHEVIGIDIDDYDKKKGWTKYEELAKKYGELPPTVISTARPESKRSGIRFFRIPKKHVGKLSWSGKAADDIDIIQHDHRYAVVAPSYNPDAKAEYRWYTADWEPTDIPTVADLPELPEKWVEYLTRGYIDKTERPIDMDSTVGQVEKWYESRTDQTEMCRQMQSRLKTALGRLEEAAAHYPLLDSHFSIIKAGAEGHRGSLEAAAELEAAWLDRIKAEDGKRHGLSTARNEIFRSRIGAMRISKAEIEEMEEAGASNSKSRCTCVDLSLFDATEETPTSSTIAPADRGGSEDGDGDERKTPEDFDRTDDGNAEYLTYLYGENLKWIYDMKRFILWNNKRWTLDTEKHLQARQAYHLVRDLQKKYAKSLLRHVEEAAGLVDSARADGLNDGSVGSAQDEYKEAKARYKEWERHAANSGMLPNVMRALESYGSVDFANSINSDLLDGTENLLGVANGVIELGKDTVILRPMKHDDYITLNTDMEYAEGGWEELKKRGGDSWMGVKLWQRYLDTFLPDPELRAFTQKVMGYSLWGANPERLMVFLYGTTSTGKTVMLDSVRVAMGTYWDTFPLSIFKENDEKNPILLNLRKARMITTSEIGAAQAMDEHIVKRLVGDDQVSARYLNSNETHRFRLKALPVIATNTPPNIPHADAGLARRICVIPFNHQVDDKSNDKKDEMLKYAGPAILSWLVDGYLMYRKEGLARDSWPEAVTSATGSFTDDLSEFGAFFKLHLIRVDYDSTDEETRQSTSLSLDQVYNRYKKWAEDTNEEKVMGKRIFSKKMSGMGYELEQGKYFDGKNTKRYRGIAFVESNGSFVNFKSGTK</t>
  </si>
  <si>
    <t>Erutan_88</t>
  </si>
  <si>
    <t>Riley- corret gap, somehow</t>
  </si>
  <si>
    <t xml:space="preserve">63141 glimmer and genemarks both call this start with a  glimmer score of 14.28. There is an immedaite stop codon upstream </t>
  </si>
  <si>
    <t>no blast hits, only hits itself with an e value of 10^-31</t>
  </si>
  <si>
    <t>ORF in frame 3 with good coding potential, this is the LORF</t>
  </si>
  <si>
    <t>RBS 10 nucleotides upstream with a z score of 2.7</t>
  </si>
  <si>
    <t xml:space="preserve">genemarks calls this start and there is good coding potential throughout the whole lenght of the gene. </t>
  </si>
  <si>
    <t>There is no starterator report, and there is no blast hits that we can use in place of the starterator report</t>
  </si>
  <si>
    <t>ATGGAAAAGGCAGAATGGATGGAGAACTTCAATGAAGCCGTGGGGCTCATGGAGATCACCAGCGAGGGCACTGATGTTCACATCAACTCGTACAGCTTCGACCAGGTGCTGAAGGTGATGACCTACCTGGCGGAGGTGGAGAGGACCAAGCTGCTCCGAAGGATTGTTGATGAGCTTGATTCTCGCGGATACCAGGTTTGA</t>
  </si>
  <si>
    <t>MEKAEWMENFNEAVGLMEITSEGTDVHINSYSFDQVLKVMTYLAEVERTKLLRRIVDELDSRGYQV</t>
  </si>
  <si>
    <t>Erutan_89</t>
  </si>
  <si>
    <t>63420, score of 11.13</t>
  </si>
  <si>
    <t>Both NCBI and PhagesDB hit Patos and Yikes with an e-value of less than 1e-118. Subject and Query match perfectly.</t>
  </si>
  <si>
    <t>There is an ORF in frame 3. There is a stop codon upstream with no alternative start.</t>
  </si>
  <si>
    <t>RBS located 11 nucleotides upstream, z-score of 2.939 and gap of 78. There are other strong RBS signals (63444), but they have larger gap values.</t>
  </si>
  <si>
    <t>63471, start of coding potential coincides with start codon. There is good coding potential, and coding potential span whole length of ORF.</t>
  </si>
  <si>
    <t>Erutan has the most commonly annotated start. Found in 100 percent of genes in pham and called 84.6% of time when present.</t>
  </si>
  <si>
    <t>http://phages.wustl.edu/starterator/Pham4100Report.pdf</t>
  </si>
  <si>
    <t>ATGCCAGGACGACCAAGGGGCCGATTGGCCAACGGGCCGACCCCATCAGAGATGAGCCATGGCCGGGGTGCCCGCCCTTCGGTGGACCTGTTTCCCCAGCCAGACATGGACTATGACATCCTCGCTTACAAGCGAGCGGTGATGCAGACCGACCCCACTGTGGCCGATGCCGAGCTGGACTTCTACGGTGACATCGTGAACTACGATGAGTATGGCCGAGCACTGCCCACACTACGTGAGCGGGGCCATACTCCCATCGTGCAGGAACGTGGCCGAGGTGATATGGATGATCGCCTCGATCCGACCAACCCCTACCTGTACGAGCAACGGGAAGGTGAACCAGGGGCCGACCCGAATGAAGCCTGGCGGGAGGCCGAGGTATCCGATCCACTACGTGTGGGTTGGGAAGAGGGCAACTATGACCCCGAGGTCAACCAGGAGACCGCAGCCTACAAGGCCGGTACCGGAGAGCAAGCCTGGATCAGCAACGCTGCCACTTCCATGCGGGACCGAAACGTTCGGAAGATCAAGCGGATCGGTGGCCCTCCGCAGCAGCACTACAACCCCAACGGGGAGGCCGATCCACGACGAGAGGAACAGCCTTGGACTTGA</t>
  </si>
  <si>
    <t>MPGRPRGRLANGPTPSEMSHGRGARPSVDLFPQPDMDYDILAYKRAVMQTDPTVADAELDFYGDIVNYDEYGRALPTLRERGHTPIVQERGRGDMDDRLDPTNPYLYEQREGEPGADPNEAWREAEVSDPLRVGWEEGNYDPEVNQETAAYKAGTGEQAWISNAATSMRDRNVRKIKRIGGPPQQHYNPNGEADPRREEQPWT</t>
  </si>
  <si>
    <t>Erutan_90</t>
  </si>
  <si>
    <t>64022, with a glimmer score of 3.56. This doesn't support the auto start.</t>
  </si>
  <si>
    <t xml:space="preserve">Both NCBI and Phages DB hit on muliple phages, including Rumi and Yikes, with low e scores. The protien alginments match up with Erutan. This supports the auto start. </t>
  </si>
  <si>
    <t>ORF in frame 2. There is a stop codon upstream from the auto start. There are no upstream starts. The auto start has an overlap of 10 with the previous gene. Overall this supports the auto start.</t>
  </si>
  <si>
    <t>Significant RBS with a spacer of 9 and a z score of 2.996. All other downstream starts have either huge spacers or low e scores. This supports the auto start.</t>
  </si>
  <si>
    <t xml:space="preserve">GeneMarkS doesn't have a black line depicting the coding potential here, but the red dashed line indicates that something is there. There isn't a line showing the start that GeneMarkS called. Absence of evidence. </t>
  </si>
  <si>
    <t>Erutan doesn't have the most annotated start. The auto start if found in 28% of the phages and is called the start 100% of the time when present. This supports the auto start.</t>
  </si>
  <si>
    <t>http://phages.wustl.edu/starterator/Pham1248Report.pdf</t>
  </si>
  <si>
    <t>TTGGACTTGACCCTGAGTTGCAATGGCAGGCATCGGCAGTGCAGCCGATACCATGCCGACCTGGTAGCAAGCTACCGGGCCGAACGGGAGCGCCAAGAGTTGGTGCTCGAAGGCATGGAGTACCAGCAGTCTGAGGACCATCAACGACCATCACTCATCACCTTCGGTGAGTGGTTGAGAGGCAGTAGGGTGAATGGCTGA</t>
  </si>
  <si>
    <t>MDLTLSCNGRHRQCSRYHADLVASYRAERERQELVLEGMEYQQSEDHQRPSLITFGEWLRGSRVNG</t>
  </si>
  <si>
    <t>Erutan_91</t>
  </si>
  <si>
    <t>64215, score of 6.48</t>
  </si>
  <si>
    <t>NCBI and Phagesdb hit Lambo, ParvusTarda, and Sadboi with e&lt;4x10^-48, perfect q-s alignment</t>
  </si>
  <si>
    <t>ORF in frame 3, 8bp overlap with previous gene and stop codon directly upstream.</t>
  </si>
  <si>
    <t xml:space="preserve">Autostart (LORF) provides an overlap of 8, spacer of 13, and z score of 1.999. Other starts have better z scores but larger gaps. The autostart aligns best with the genemarks coding potential, supporting autostart </t>
  </si>
  <si>
    <t>64215 start, coding potential takes a dip in the middle but is excellent throughout gene. Supporting autostart</t>
  </si>
  <si>
    <t>Erutan calls the most annotated start, found in 100% of the pham and called 92.0% of the time when present, supporting the autostart</t>
  </si>
  <si>
    <t>http://phages.wustl.edu/starterator/Pham4388Report.pdf</t>
  </si>
  <si>
    <t>ATGGCTGAGTGCTTTGAGGTAGACCCCGATGATCCCCGGCAGTTGGCCGGATTGCAGAAGATCGAAGAGGGCATCATGGAGGTGAGCACGGCCCTCTTTGAGGGCGATGACATCGACAATATGATGCCAATCTGCTGGGGAGTAGGCGTCGAACTCATCGGCTATAGTCGAGAGGGGCATCGGGTTCGACGGATCGAAACCCTGATGCCTGTGGGGCAGGGATTCTCCGCAACGCGGGGCATTTTGGAGAATGCCGCTGAGGGCGCAGCCGATGCGTTCTTCAATGGCACCGAAGACGAATGA</t>
  </si>
  <si>
    <t>MAECFEVDPDDPRQLAGLQKIEEGIMEVSTALFEGDDIDNMMPICWGVGVELIGYSREGHRVRRIETLMPVGQGFSATRGILENAAEGAADAFFNGTEDE</t>
  </si>
  <si>
    <t>Erutan_92</t>
  </si>
  <si>
    <t>64533, with a glimmer score of 12.15</t>
  </si>
  <si>
    <t>NCBI and PhagesDB both hit a mess</t>
  </si>
  <si>
    <t>ORF in frame 3, with a stop codon upstream.</t>
  </si>
  <si>
    <t>64524, with good coding potential through the gene</t>
  </si>
  <si>
    <t>http://phages.wustl.edu/starterator/Pham4250Report.pdf</t>
  </si>
  <si>
    <t>ATGGAGCGCATGGACGCTGAGAATCACGTAAGCCAGGTCCTCGCTGCCAAGGCAGCCATCGAGCAGGCCAGGGTCACCAAGCAGACCGAGAAGGCCCTCTCCATGTTCGCTGATGCGGAGTCTGTGGAGCAGGTCTGCCGATACCTGGCAGGCTTCGCCTCGGTTTCCTGGACCAAGCCGCCGACGGGTGAGTTCGATTCCGACGCGGCCAACCTGGCCTCGCTGATGGCCGTCAAGCGCCTGGAAGAGATCATCCGAGATCGTATCTCAGAGGTCATCAACGGCCAGGTGGCGGACATGCTCGAAGAAGCCCAGGCCAAGATCAACGCCTTCCCTGATCTGGGTGAGGACCCATACCTGTTCTTCAAGGTGGGGATGCGAGTTCGGCTGGCTGAAAGCGATGAGCCGATCTTTGGCACGGTTACCGCCCGCAACCCCAACTCGCCGACGATGGTGAATGTTGAGTGGGATGACGAAGCCACCAACAGCGTGGTTCGACCCCGAGACCTCGTGGTGCTCTAG</t>
  </si>
  <si>
    <t>MERMDAENHVSQVLAAKAAIEQARVTKQTEKALSMFADAESVEQVCRYLAGFASVSWTKPPTGEFDSDAANLASLMAVKRLEEIIRDRISEVINGQVADMLEEAQAKINAFPDLGEDPYLFFKVGMRVRLAESDEPIFGTVTARNPNSPTMVNVEWDDEATNSVVRPRDLVVL</t>
  </si>
  <si>
    <t>Erutan_93</t>
  </si>
  <si>
    <t>65045, glimmer and genemarks both call this start wtih a glimmer score of 12.48, there is stop codon upstream</t>
  </si>
  <si>
    <t>both NCBI and phages DB hit sampudon with a one to one line up and a e value of 0.0</t>
  </si>
  <si>
    <t>OFR in frame 2 with good coding potential, this is the LORF</t>
  </si>
  <si>
    <t>Significant RBS 9 nulceotides upstream with a z score of 2.0</t>
  </si>
  <si>
    <t>Genemarks calls this start and shows good coding potential the length of the whole gene with no wasted potentia</t>
  </si>
  <si>
    <t>Erutan has the most annotated start that is in 66 percent of phages and called 96 percent of the time it is present</t>
  </si>
  <si>
    <t>http://phages.wustl.edu/starterator/Pham68984Report.pdf</t>
  </si>
  <si>
    <t>GTGGGTACCACTAGGGCTCGTAACATCGGGGTTGCCGACACGGTTGAGAACCGCTCTCTCAATCTGATCGGCAAGCCCGATGGGCCGATGAAGTACATTGATGAGTTCGGCTTTGAGGTTGGCACATTCACCAATCCGCGAACCGACCTGTACCGAGCCAAGGCTCGTACTGAGTTTGGCACCCTCATGCACCACGTCCCGCCCAGCAAGCGGGGCTACTACCGGCCAGAGCAGTGTGCCGACTACGATCCAGATGAGTTCGAGTACATCGTGGACCAGAAGGGCTATGCCCTCTGTACTCGGAAGACCAAATCAGGCAAAGCCTGTGCCAGCCGAGCACTCCACATGAGCTGGGTCTGCACTGCCCATGGTGGTGCCCTGCATCCTCTGGATAAGGCCATCTCTGAGGAGCGGGCATTGATGCCCACTAAGGATGGCGTCAGGCATGGCAACCAGTACTTGCCTGATGAGCTGGTGGGCCGCATGACTCGGTACCAGAAGCTGGTCCATGGCATCATCACAGTCGAAGACCTGGATGACGAAGAGTTGGCCCGAGGCCAGTGCCGAGACGAGAATGGCCGCTTCAGCGGGAAGCCACCCAAGGCTATCCCCAAGGACATTCACGATGCCCTGGTTCGGCGGCTCTTTGAGCGAGCACGCGAAGCGTTCCAGGCTGAGCTGCTCCCTGCGATCCAGACGCTCGGAGAGCTGGCACGGAGCGATGCTGTGGAACCGGCAGACCGGATCAAGGCCGCGTCCCTTGTTATTGACCGAGTGATGGGCAAGAACGCCGAGGTCATCGTTCACAAGCAGGATGCCCCTTGGGAAGTGGCCCTCAAGACCATCACTGGCGGAAGTCGGGCCGAGTCCAGACGGGCTCGAGGTCTTGATCCAGAAACAGGCGAACCGATGGTGGACGCCGAGATCATTGAGGAGGAGGACGAATATGTTGAGCTACCTGTTGACGATGATGGAGATGCATCGGCATCTGGCTGGGTAGACCAGGAGGTCTACGAGGATCAGGTGGATGAGGATGGGCACCGTCCCGATTCGCTCGATGCTCAGATACCAGGGGAAGCCGAAGCCAAGAAGGCCGAGGAAGCCAAGAACCTGCGAGACCGCCTCAAAGAGGCGCGTCGGCAACGGTACTCGGCACGCAATCGTGGGCTGGACTCGGTTGAGGACCTGCCCTACACCATGAAGTCCAAGAAGAACCCAGATGGTGAGGGGTACCTCATCACTCTGACGCTCGATCTGGACAAGGACCCAGGAAGGAGCCGTCAGAGTGGAGACTTTGGCTGA</t>
  </si>
  <si>
    <t>MGTTRARNIGVADTVENRSLNLIGKPDGPMKYIDEFGFEVGTFTNPRTDLYRAKARTEFGTLMHHVPPSKRGYYRPEQCADYDPDEFEYIVDQKGYALCTRKTKSGKACASRALHMSWVCTAHGGALHPLDKAISEERALMPTKDGVRHGNQYLPDELVGRMTRYQKLVHGIITVEDLDDEELARGQCRDENGRFSGKPPKAIPKDIHDALVRRLFERAREAFQAELLPAIQTLGELARSDAVEPADRIKAASLVIDRVMGKNAEVIVHKQDAPWEVALKTITGGSRAESRRARGLDPETGEPMVDAEIIEEEDEYVELPVDDDGDASASGWVDQEVYEDQVDEDGHRPDSLDAQIPGEAEAKKAEEAKNLRDRLKEARRQRYSARNRGLDSVEDLPYTMKSKKNPDGEGYLITLTLDLDKDPGRSRQSGDFG</t>
  </si>
  <si>
    <t>93.5?</t>
  </si>
  <si>
    <t>Erutan_94</t>
  </si>
  <si>
    <t>I belive this is in Frame 3</t>
  </si>
  <si>
    <t>http://phages.wustl.edu/starterator/Pham5923Report.pdf</t>
  </si>
  <si>
    <t>TTGGCTGAGCCAAAGAACGGCTATGTGGTACGGGAGGACAATCCCAAGGCGATCTGCAACCATTGTGGAGAGCCCATCTATCGGTACCAACCCTATCCGGGGTCGCCCAGTCCCAACGAGGGGTGGGCGCATAGCCGGACCTTCATGGTTGGCTGTCAGCCTTTCAGCACCCCGCGCTCGGCTCAGGTAGAATCGACGGCAGACTAA</t>
  </si>
  <si>
    <t>MAEPKNGYVVREDNPKAICNHCGEPIYRYQPYPGSPSPNEGWAHSRTFMVGCQPFSTPRSAQVESTAD</t>
  </si>
  <si>
    <t>Erutan_95</t>
  </si>
  <si>
    <r>
      <rPr/>
      <t xml:space="preserve">Noah-gene start 66339, stop 66542 </t>
    </r>
    <r>
      <rPr>
        <color rgb="FF1155CC"/>
        <u/>
      </rPr>
      <t>http://phages.wustl.edu/starterator/Pham5923Report.pdf</t>
    </r>
    <r>
      <rPr/>
      <t xml:space="preserve"> </t>
    </r>
  </si>
  <si>
    <t>66556, score of 11.73</t>
  </si>
  <si>
    <t>Both NCBI and PhagesDB hit Gibbin and Genamy16 with an e-value of less than 5e-40</t>
  </si>
  <si>
    <t>There is an ORF in frame 1. There are no nearby alternative starts, and there is a stop codon located upstream.</t>
  </si>
  <si>
    <t>Significant RBS located 10 nucleotides upstream, z-score of 3.254 gap of 209. There is another strong RBS signal located 16 nucleotides uptream, z-score of 3.254 and gap of 215. This start (66562) has a larger spacer and gap value, however.</t>
  </si>
  <si>
    <t>66556, good coding potential that spans whole length of ORF. Start of coding potential coincides with start codon.</t>
  </si>
  <si>
    <t>Erutan has the most commonly annotated start. Found in 100% of genes in pham and called 92.3% of the time when present.</t>
  </si>
  <si>
    <t>http://phages.wustl.edu/starterator/Pham4240Report.pdf</t>
  </si>
  <si>
    <t>ATGGGAATGACCCGCCTGCGCAATATCCTCACCGGAAGCCACAAGTTCACGCCCATCAAGCGTGAGATCGGCTTCGCCGAGCGACTGGGCGCATTCAAGATGGCTGAGCGGGCCGCGCTCGAACAGCGCACCATGCCCCAGCTGCCGCCGACCCCGCATGTCAACGTGCCGGGTGTCTCGGGCGTCAAGGCCAAGCCTGGCCTCGGTGGCGGAGTCATCAACCCGCTCTCTAACCGCAAGGCCAAGTAA</t>
  </si>
  <si>
    <t>MGMTRLRNILTGSHKFTPIKREIGFAERLGAFKMAERAALEQRTMPQLPPTPHVNVPGVSGVKAKPGLGGGVINPLSNRKAK</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</si>
</sst>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color theme="1"/>
      <name val="Arial"/>
    </font>
    <font>
      <b/>
      <u/>
      <color rgb="FF1155CC"/>
      <name val="Arial"/>
    </font>
    <font>
      <sz val="9.0"/>
      <color rgb="FF000000"/>
      <name val="&quot;Google Sans Mono&quot;"/>
    </font>
    <font>
      <b/>
      <u/>
      <color rgb="FF000000"/>
      <name val="Arial"/>
    </font>
    <font>
      <b/>
      <u/>
      <color rgb="FF1155CC"/>
      <name val="Arial"/>
    </font>
    <font>
      <b/>
      <u/>
      <color rgb="FF1155CC"/>
      <name val="Arial"/>
    </font>
    <font>
      <color theme="1"/>
      <name val="Arial"/>
      <scheme val="minor"/>
    </font>
    <font>
      <sz val="12.0"/>
      <color rgb="FF000000"/>
      <name val="Calibri"/>
    </font>
    <font>
      <u/>
      <color rgb="FF0000FF"/>
    </font>
    <font>
      <u/>
      <color rgb="FF0000FF"/>
    </font>
    <font>
      <sz val="11.0"/>
      <color rgb="FF1F1F1F"/>
      <name val="&quot;Google Sans&quot;"/>
    </font>
    <font>
      <color rgb="FF222222"/>
      <name val="&quot;Helvetica Neue&quot;"/>
    </font>
    <font>
      <color rgb="FF000000"/>
      <name val="Arial"/>
    </font>
    <font>
      <sz val="10.0"/>
      <color rgb="FF222222"/>
      <name val="Arial"/>
    </font>
    <font>
      <color theme="1"/>
      <name val="Arial"/>
    </font>
  </fonts>
  <fills count="5">
    <fill>
      <patternFill patternType="none"/>
    </fill>
    <fill>
      <patternFill patternType="lightGray"/>
    </fill>
    <fill>
      <patternFill patternType="solid">
        <fgColor rgb="FFFFFFFF"/>
        <bgColor rgb="FFFFFFFF"/>
      </patternFill>
    </fill>
    <fill>
      <patternFill patternType="solid">
        <fgColor rgb="FFF9F9F9"/>
        <bgColor rgb="FFF9F9F9"/>
      </patternFill>
    </fill>
    <fill>
      <patternFill patternType="solid">
        <fgColor rgb="FFFFFF00"/>
        <bgColor rgb="FFFFFF00"/>
      </patternFill>
    </fill>
  </fills>
  <borders count="4">
    <border/>
    <border>
      <right style="thin">
        <color rgb="FF000000"/>
      </right>
    </border>
    <border>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readingOrder="0" vertical="bottom"/>
    </xf>
    <xf borderId="0" fillId="2" fontId="3" numFmtId="0" xfId="0" applyFill="1" applyFont="1"/>
    <xf borderId="0" fillId="0" fontId="4" numFmtId="0" xfId="0" applyAlignment="1" applyFont="1">
      <alignment readingOrder="0" vertical="bottom"/>
    </xf>
    <xf borderId="0" fillId="0" fontId="1" numFmtId="0" xfId="0" applyAlignment="1" applyFont="1">
      <alignment readingOrder="0" vertical="bottom"/>
    </xf>
    <xf borderId="0" fillId="0" fontId="5" numFmtId="0" xfId="0" applyAlignment="1" applyFont="1">
      <alignment vertical="bottom"/>
    </xf>
    <xf borderId="1" fillId="0" fontId="1" numFmtId="0" xfId="0" applyAlignment="1" applyBorder="1" applyFont="1">
      <alignment vertical="bottom"/>
    </xf>
    <xf borderId="2" fillId="0" fontId="6" numFmtId="0" xfId="0" applyAlignment="1" applyBorder="1" applyFont="1">
      <alignment vertical="bottom"/>
    </xf>
    <xf borderId="0" fillId="0" fontId="7" numFmtId="0" xfId="0" applyAlignment="1" applyFont="1">
      <alignment readingOrder="0"/>
    </xf>
    <xf borderId="0" fillId="0" fontId="8" numFmtId="0" xfId="0" applyAlignment="1" applyFont="1">
      <alignment readingOrder="0" shrinkToFit="0" vertical="bottom" wrapText="0"/>
    </xf>
    <xf borderId="0" fillId="0" fontId="7" numFmtId="0" xfId="0" applyFont="1"/>
    <xf borderId="0" fillId="0" fontId="9" numFmtId="0" xfId="0" applyAlignment="1" applyFont="1">
      <alignment readingOrder="0"/>
    </xf>
    <xf borderId="0" fillId="0" fontId="10" numFmtId="0" xfId="0" applyAlignment="1" applyFont="1">
      <alignment readingOrder="0"/>
    </xf>
    <xf borderId="0" fillId="0" fontId="7" numFmtId="0" xfId="0" applyAlignment="1" applyFont="1">
      <alignment horizontal="right" readingOrder="0"/>
    </xf>
    <xf borderId="0" fillId="2" fontId="11" numFmtId="0" xfId="0" applyAlignment="1" applyFont="1">
      <alignment readingOrder="0"/>
    </xf>
    <xf borderId="0" fillId="2" fontId="12" numFmtId="0" xfId="0" applyAlignment="1" applyFont="1">
      <alignment horizontal="right" readingOrder="0"/>
    </xf>
    <xf borderId="3" fillId="2" fontId="13" numFmtId="0" xfId="0" applyAlignment="1" applyBorder="1" applyFont="1">
      <alignment horizontal="left" readingOrder="0" shrinkToFit="0" vertical="bottom" wrapText="1"/>
    </xf>
    <xf borderId="0" fillId="0" fontId="0" numFmtId="0" xfId="0" applyAlignment="1" applyFont="1">
      <alignment horizontal="left" readingOrder="0"/>
    </xf>
    <xf borderId="0" fillId="2" fontId="14" numFmtId="0" xfId="0" applyAlignment="1" applyFont="1">
      <alignment horizontal="left" readingOrder="0"/>
    </xf>
    <xf borderId="0" fillId="0" fontId="13" numFmtId="0" xfId="0" applyAlignment="1" applyFont="1">
      <alignment horizontal="left" readingOrder="0" shrinkToFit="0" vertical="bottom" wrapText="1"/>
    </xf>
    <xf borderId="0" fillId="2" fontId="13" numFmtId="0" xfId="0" applyAlignment="1" applyFont="1">
      <alignment horizontal="left" readingOrder="0"/>
    </xf>
    <xf borderId="0" fillId="3" fontId="12" numFmtId="0" xfId="0" applyAlignment="1" applyFill="1" applyFont="1">
      <alignment horizontal="left" readingOrder="0"/>
    </xf>
    <xf borderId="0" fillId="0" fontId="15" numFmtId="0" xfId="0" applyAlignment="1" applyFont="1">
      <alignment readingOrder="0"/>
    </xf>
    <xf borderId="0" fillId="4" fontId="7" numFmtId="0" xfId="0" applyAlignment="1" applyFill="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phages.wustl.edu/starterator/Pham2616Report.pdf" TargetMode="External"/><Relationship Id="rId42" Type="http://schemas.openxmlformats.org/officeDocument/2006/relationships/hyperlink" Target="http://phages.wustl.edu/starterator/Pham70644Report.pdf" TargetMode="External"/><Relationship Id="rId41" Type="http://schemas.openxmlformats.org/officeDocument/2006/relationships/hyperlink" Target="http://phages.wustl.edu/starterator/Pham69502Report.pdf" TargetMode="External"/><Relationship Id="rId44" Type="http://schemas.openxmlformats.org/officeDocument/2006/relationships/hyperlink" Target="http://phages.wustl.edu/starterator/Pham4277Report.pdf" TargetMode="External"/><Relationship Id="rId43" Type="http://schemas.openxmlformats.org/officeDocument/2006/relationships/hyperlink" Target="http://phages.wustl.edu/starterator/Pham40403Report.pdf." TargetMode="External"/><Relationship Id="rId46" Type="http://schemas.openxmlformats.org/officeDocument/2006/relationships/hyperlink" Target="http://phages.wustl.edu/starterator/Pham62584Report.pdf" TargetMode="External"/><Relationship Id="rId45" Type="http://schemas.openxmlformats.org/officeDocument/2006/relationships/hyperlink" Target="http://phages.wustl.edu/starterator/Pham4591Report.pdf" TargetMode="External"/><Relationship Id="rId48" Type="http://schemas.openxmlformats.org/officeDocument/2006/relationships/hyperlink" Target="http://phages.wustl.edu/starterator/Pham4122Report.pdf" TargetMode="External"/><Relationship Id="rId47" Type="http://schemas.openxmlformats.org/officeDocument/2006/relationships/hyperlink" Target="http://phages.wustl.edu/starterator/Pham4570Report.pdf" TargetMode="External"/><Relationship Id="rId49" Type="http://schemas.openxmlformats.org/officeDocument/2006/relationships/hyperlink" Target="http://phages.wustl.edu/starterator/Pham904Report.pdf" TargetMode="External"/><Relationship Id="rId31" Type="http://schemas.openxmlformats.org/officeDocument/2006/relationships/hyperlink" Target="http://phages.wustl.edu/starterator/Pham1827Report.pdf" TargetMode="External"/><Relationship Id="rId30" Type="http://schemas.openxmlformats.org/officeDocument/2006/relationships/hyperlink" Target="http://phages.wustl.edu/starterator/Pham67210Report.pdf" TargetMode="External"/><Relationship Id="rId33" Type="http://schemas.openxmlformats.org/officeDocument/2006/relationships/hyperlink" Target="http://phages.wustl.edu/starterator/Pham1838Report.pdf" TargetMode="External"/><Relationship Id="rId32" Type="http://schemas.openxmlformats.org/officeDocument/2006/relationships/hyperlink" Target="http://phages.wustl.edu/starterator/Pham1821Report.pdf" TargetMode="External"/><Relationship Id="rId35" Type="http://schemas.openxmlformats.org/officeDocument/2006/relationships/hyperlink" Target="http://phages.wustl.edu/starterator/Pham68563Report.pdf" TargetMode="External"/><Relationship Id="rId34" Type="http://schemas.openxmlformats.org/officeDocument/2006/relationships/hyperlink" Target="http://phages.wustl.edu/starterator/Pham70091Report.pdf" TargetMode="External"/><Relationship Id="rId37" Type="http://schemas.openxmlformats.org/officeDocument/2006/relationships/hyperlink" Target="http://phages.wustl.edu/starterator/Pham68702Report.pdf" TargetMode="External"/><Relationship Id="rId36" Type="http://schemas.openxmlformats.org/officeDocument/2006/relationships/hyperlink" Target="http://phages.wustl.edu/starterator/Pham4209Report.pdf" TargetMode="External"/><Relationship Id="rId39" Type="http://schemas.openxmlformats.org/officeDocument/2006/relationships/hyperlink" Target="http://phages.wustl.edu/starterator/Pham2393Report.pdf" TargetMode="External"/><Relationship Id="rId38" Type="http://schemas.openxmlformats.org/officeDocument/2006/relationships/hyperlink" Target="http://phages.wustl.edu/starterator/Pham3648Report.pdf" TargetMode="External"/><Relationship Id="rId20" Type="http://schemas.openxmlformats.org/officeDocument/2006/relationships/hyperlink" Target="http://phages.wustl.edu/starterator/Pham63807Report.pdf" TargetMode="External"/><Relationship Id="rId22" Type="http://schemas.openxmlformats.org/officeDocument/2006/relationships/hyperlink" Target="http://phages.wustl.edu/starterator/Pham70398Report.pdf" TargetMode="External"/><Relationship Id="rId21" Type="http://schemas.openxmlformats.org/officeDocument/2006/relationships/hyperlink" Target="http://phages.wustl.edu/starterator/Pham70296Report.pdf" TargetMode="External"/><Relationship Id="rId24" Type="http://schemas.openxmlformats.org/officeDocument/2006/relationships/hyperlink" Target="http://phages.wustl.edu/starterator/Pham4118Report.pdf" TargetMode="External"/><Relationship Id="rId23" Type="http://schemas.openxmlformats.org/officeDocument/2006/relationships/hyperlink" Target="http://phages.wustl.edu/starterator/Pham67168Report.pdf" TargetMode="External"/><Relationship Id="rId26" Type="http://schemas.openxmlformats.org/officeDocument/2006/relationships/hyperlink" Target="http://phages.wustl.edu/starterator/Pham68782Report.pdf" TargetMode="External"/><Relationship Id="rId25" Type="http://schemas.openxmlformats.org/officeDocument/2006/relationships/hyperlink" Target="http://phages.wustl.edu/starterator/Pham1218Report.pdf" TargetMode="External"/><Relationship Id="rId28" Type="http://schemas.openxmlformats.org/officeDocument/2006/relationships/hyperlink" Target="http://phages.wustl.edu/starterator/Pham70480Report.pdf" TargetMode="External"/><Relationship Id="rId27" Type="http://schemas.openxmlformats.org/officeDocument/2006/relationships/hyperlink" Target="http://phages.wustl.edu/starterator/Pham4087Report.pdf" TargetMode="External"/><Relationship Id="rId29" Type="http://schemas.openxmlformats.org/officeDocument/2006/relationships/hyperlink" Target="http://phages.wustl.edu/starterator/Pham68920Report.pdf" TargetMode="External"/><Relationship Id="rId95" Type="http://schemas.openxmlformats.org/officeDocument/2006/relationships/hyperlink" Target="http://phages.wustl.edu/starterator/Pham5923Report.pdf" TargetMode="External"/><Relationship Id="rId94" Type="http://schemas.openxmlformats.org/officeDocument/2006/relationships/hyperlink" Target="http://phages.wustl.edu/starterator/Pham5923Report.pdf" TargetMode="External"/><Relationship Id="rId97" Type="http://schemas.openxmlformats.org/officeDocument/2006/relationships/drawing" Target="../drawings/drawing1.xml"/><Relationship Id="rId96" Type="http://schemas.openxmlformats.org/officeDocument/2006/relationships/hyperlink" Target="http://phages.wustl.edu/starterator/Pham4240Report.pdf" TargetMode="External"/><Relationship Id="rId11" Type="http://schemas.openxmlformats.org/officeDocument/2006/relationships/hyperlink" Target="http://phages.wustl.edu/starterator/Pham70308Report.pdf" TargetMode="External"/><Relationship Id="rId10" Type="http://schemas.openxmlformats.org/officeDocument/2006/relationships/hyperlink" Target="http://phages.wustl.edu/starterator/Pham4266Report.pdf" TargetMode="External"/><Relationship Id="rId98" Type="http://schemas.openxmlformats.org/officeDocument/2006/relationships/vmlDrawing" Target="../drawings/vmlDrawing1.vml"/><Relationship Id="rId13" Type="http://schemas.openxmlformats.org/officeDocument/2006/relationships/hyperlink" Target="http://phages.wustl.edu/starterator/Pham4249Report.pdf" TargetMode="External"/><Relationship Id="rId12" Type="http://schemas.openxmlformats.org/officeDocument/2006/relationships/hyperlink" Target="http://phages.wustl.edu/starterator/Pham4264Report.pdf" TargetMode="External"/><Relationship Id="rId91" Type="http://schemas.openxmlformats.org/officeDocument/2006/relationships/hyperlink" Target="http://phages.wustl.edu/starterator/Pham4388Report.pdf" TargetMode="External"/><Relationship Id="rId90" Type="http://schemas.openxmlformats.org/officeDocument/2006/relationships/hyperlink" Target="http://phages.wustl.edu/starterator/Pham1248Report.pdf" TargetMode="External"/><Relationship Id="rId93" Type="http://schemas.openxmlformats.org/officeDocument/2006/relationships/hyperlink" Target="http://phages.wustl.edu/starterator/Pham68984Report.pdf" TargetMode="External"/><Relationship Id="rId92" Type="http://schemas.openxmlformats.org/officeDocument/2006/relationships/hyperlink" Target="http://phages.wustl.edu/starterator/Pham4250Report.pdf" TargetMode="External"/><Relationship Id="rId15" Type="http://schemas.openxmlformats.org/officeDocument/2006/relationships/hyperlink" Target="http://phages.wustl.edu/starterator/Pham59829Report.pdf" TargetMode="External"/><Relationship Id="rId14" Type="http://schemas.openxmlformats.org/officeDocument/2006/relationships/hyperlink" Target="http://phages.wustl.edu/starterator/Pham72089Report.pdf" TargetMode="External"/><Relationship Id="rId17" Type="http://schemas.openxmlformats.org/officeDocument/2006/relationships/hyperlink" Target="http://phages.wustl.edu/starterator/Pham939Report.pdf" TargetMode="External"/><Relationship Id="rId16" Type="http://schemas.openxmlformats.org/officeDocument/2006/relationships/hyperlink" Target="http://phages.wustl.edu/starterator/Pham1069Report.pdf" TargetMode="External"/><Relationship Id="rId19" Type="http://schemas.openxmlformats.org/officeDocument/2006/relationships/hyperlink" Target="http://phages.wustl.edu/starterator/Pham27982Report.pdf" TargetMode="External"/><Relationship Id="rId18" Type="http://schemas.openxmlformats.org/officeDocument/2006/relationships/hyperlink" Target="http://phages.wustl.edu/starterator/Pham2989Report.pdf" TargetMode="External"/><Relationship Id="rId84" Type="http://schemas.openxmlformats.org/officeDocument/2006/relationships/hyperlink" Target="http://phages.wustl.edu/starterator/Pham7338Report.pdf" TargetMode="External"/><Relationship Id="rId83" Type="http://schemas.openxmlformats.org/officeDocument/2006/relationships/hyperlink" Target="http://phages.wustl.edu/starterator/Pham1275Report.pdf" TargetMode="External"/><Relationship Id="rId86" Type="http://schemas.openxmlformats.org/officeDocument/2006/relationships/hyperlink" Target="http://phages.wustl.edu/starterator/Pham70103Report.pdf" TargetMode="External"/><Relationship Id="rId85" Type="http://schemas.openxmlformats.org/officeDocument/2006/relationships/hyperlink" Target="http://phages.wustl.edu/starterator/Pham73548Report.pdf" TargetMode="External"/><Relationship Id="rId88" Type="http://schemas.openxmlformats.org/officeDocument/2006/relationships/hyperlink" Target="http://phages.wustl.edu/starterator/Pham761Report.pdf" TargetMode="External"/><Relationship Id="rId87" Type="http://schemas.openxmlformats.org/officeDocument/2006/relationships/hyperlink" Target="http://phages.wustl.edu/starterator/Pham4088Report.pdf" TargetMode="External"/><Relationship Id="rId89" Type="http://schemas.openxmlformats.org/officeDocument/2006/relationships/hyperlink" Target="http://phages.wustl.edu/starterator/Pham4100Report.pdf" TargetMode="External"/><Relationship Id="rId80" Type="http://schemas.openxmlformats.org/officeDocument/2006/relationships/hyperlink" Target="http://phages.wustl.edu/starterator/Pham4205Report.pdf" TargetMode="External"/><Relationship Id="rId82" Type="http://schemas.openxmlformats.org/officeDocument/2006/relationships/hyperlink" Target="http://phages.wustl.edu/starterator/Pham61236Report.pdf" TargetMode="External"/><Relationship Id="rId81" Type="http://schemas.openxmlformats.org/officeDocument/2006/relationships/hyperlink" Target="http://phages.wustl.edu/starterator/Pham4356Report.pdf" TargetMode="External"/><Relationship Id="rId1" Type="http://schemas.openxmlformats.org/officeDocument/2006/relationships/comments" Target="../comments1.xml"/><Relationship Id="rId2" Type="http://schemas.openxmlformats.org/officeDocument/2006/relationships/hyperlink" Target="http://phages.wustl.edu/starterator/" TargetMode="External"/><Relationship Id="rId3" Type="http://schemas.openxmlformats.org/officeDocument/2006/relationships/hyperlink" Target="http://phages.wustl.edu/starterator/Pham70349Report.pdf" TargetMode="External"/><Relationship Id="rId4" Type="http://schemas.openxmlformats.org/officeDocument/2006/relationships/hyperlink" Target="http://phages.wustl.edu/starterator/Pham934Report.pdf" TargetMode="External"/><Relationship Id="rId9" Type="http://schemas.openxmlformats.org/officeDocument/2006/relationships/hyperlink" Target="http://phages.wustl.edu/starterator/Pham5327Report.pdf" TargetMode="External"/><Relationship Id="rId5" Type="http://schemas.openxmlformats.org/officeDocument/2006/relationships/hyperlink" Target="http://phages.wustl.edu/starterator/Pham941Report.pdf" TargetMode="External"/><Relationship Id="rId6" Type="http://schemas.openxmlformats.org/officeDocument/2006/relationships/hyperlink" Target="http://phages.wustl.edu/starterator/Pham70694Report.pdf" TargetMode="External"/><Relationship Id="rId7" Type="http://schemas.openxmlformats.org/officeDocument/2006/relationships/hyperlink" Target="http://phages.wustl.edu/starterator/Pham61736Report.pdf" TargetMode="External"/><Relationship Id="rId8" Type="http://schemas.openxmlformats.org/officeDocument/2006/relationships/hyperlink" Target="http://phages.wustl.edu/starterator/Pham4658Report.pdf" TargetMode="External"/><Relationship Id="rId73" Type="http://schemas.openxmlformats.org/officeDocument/2006/relationships/hyperlink" Target="http://phages.wustl.edu/starterator/Pham5798Report.pdf" TargetMode="External"/><Relationship Id="rId72" Type="http://schemas.openxmlformats.org/officeDocument/2006/relationships/hyperlink" Target="http://phages.wustl.edu/starterator/Pham4942Report.pdf" TargetMode="External"/><Relationship Id="rId75" Type="http://schemas.openxmlformats.org/officeDocument/2006/relationships/hyperlink" Target="http://phages.wustl.edu/starterator/Pham64886Report.pdf" TargetMode="External"/><Relationship Id="rId74" Type="http://schemas.openxmlformats.org/officeDocument/2006/relationships/hyperlink" Target="http://phages.wustl.edu/starterator/Pham1877Report.pdf" TargetMode="External"/><Relationship Id="rId77" Type="http://schemas.openxmlformats.org/officeDocument/2006/relationships/hyperlink" Target="http://phages.wustl.edu/starterator/Pham15756Report.pdf" TargetMode="External"/><Relationship Id="rId76" Type="http://schemas.openxmlformats.org/officeDocument/2006/relationships/hyperlink" Target="http://phages.wustl.edu/starterator/Pham2078Report.pdf" TargetMode="External"/><Relationship Id="rId79" Type="http://schemas.openxmlformats.org/officeDocument/2006/relationships/hyperlink" Target="http://phages.wustl.edu/starterator/Pham71845Report.pdf" TargetMode="External"/><Relationship Id="rId78" Type="http://schemas.openxmlformats.org/officeDocument/2006/relationships/hyperlink" Target="http://phages.wustl.edu/starterator/Pham48197Report.pdf" TargetMode="External"/><Relationship Id="rId71" Type="http://schemas.openxmlformats.org/officeDocument/2006/relationships/hyperlink" Target="http://phages.wustl.edu/starterator/Pham1661Report.pdf" TargetMode="External"/><Relationship Id="rId70" Type="http://schemas.openxmlformats.org/officeDocument/2006/relationships/hyperlink" Target="http://phages.wustl.edu/starterator/Pham1134Report.pdf" TargetMode="External"/><Relationship Id="rId62" Type="http://schemas.openxmlformats.org/officeDocument/2006/relationships/hyperlink" Target="http://phages.wustl.edu/starterator/Pham4040Report.pdf" TargetMode="External"/><Relationship Id="rId61" Type="http://schemas.openxmlformats.org/officeDocument/2006/relationships/hyperlink" Target="http://phages.wustl.edu/starterator/Pham71861Report.pdf" TargetMode="External"/><Relationship Id="rId64" Type="http://schemas.openxmlformats.org/officeDocument/2006/relationships/hyperlink" Target="http://phages.wustl.edu/starterator/Pham5007Report.pdf." TargetMode="External"/><Relationship Id="rId63" Type="http://schemas.openxmlformats.org/officeDocument/2006/relationships/hyperlink" Target="http://phages.wustl.edu/starterator/Pham4273Report.pdf" TargetMode="External"/><Relationship Id="rId66" Type="http://schemas.openxmlformats.org/officeDocument/2006/relationships/hyperlink" Target="http://phages.wustl.edu/starterator/Pham70130Report.pdf" TargetMode="External"/><Relationship Id="rId65" Type="http://schemas.openxmlformats.org/officeDocument/2006/relationships/hyperlink" Target="http://phages.wustl.edu/starterator/Pham4159Report.pdf" TargetMode="External"/><Relationship Id="rId68" Type="http://schemas.openxmlformats.org/officeDocument/2006/relationships/hyperlink" Target="http://phages.wustl.edu/starterator/Pham70184Report.pdf" TargetMode="External"/><Relationship Id="rId67" Type="http://schemas.openxmlformats.org/officeDocument/2006/relationships/hyperlink" Target="http://phages.wustl.edu/starterator/Pham1702Report.pdf" TargetMode="External"/><Relationship Id="rId60" Type="http://schemas.openxmlformats.org/officeDocument/2006/relationships/hyperlink" Target="http://phages.wustl.edu/starterator/Pham1729Report.pdf" TargetMode="External"/><Relationship Id="rId69" Type="http://schemas.openxmlformats.org/officeDocument/2006/relationships/hyperlink" Target="http://phages.wustl.edu/starterator/Pham65982Report.pdf" TargetMode="External"/><Relationship Id="rId51" Type="http://schemas.openxmlformats.org/officeDocument/2006/relationships/hyperlink" Target="http://phages.wustl.edu/starterator/Pham65887Report.pdf" TargetMode="External"/><Relationship Id="rId50" Type="http://schemas.openxmlformats.org/officeDocument/2006/relationships/hyperlink" Target="http://phages.wustl.edu/starterator/Pham55387Report.pdf" TargetMode="External"/><Relationship Id="rId53" Type="http://schemas.openxmlformats.org/officeDocument/2006/relationships/hyperlink" Target="http://phages.wustl.edu/starterator/Pham4116Report.pdf" TargetMode="External"/><Relationship Id="rId52" Type="http://schemas.openxmlformats.org/officeDocument/2006/relationships/hyperlink" Target="http://phages.wustl.edu/starterator/Pham4153Report.pdf" TargetMode="External"/><Relationship Id="rId55" Type="http://schemas.openxmlformats.org/officeDocument/2006/relationships/hyperlink" Target="http://phages.wustl.edu/starterator/Pham4044Report.pdf" TargetMode="External"/><Relationship Id="rId54" Type="http://schemas.openxmlformats.org/officeDocument/2006/relationships/hyperlink" Target="http://phages.wustl.edu/starterator/Pham5289Report.pdf" TargetMode="External"/><Relationship Id="rId57" Type="http://schemas.openxmlformats.org/officeDocument/2006/relationships/hyperlink" Target="http://phages.wustl.edu/starterator/Pham5023Report.pdf" TargetMode="External"/><Relationship Id="rId56" Type="http://schemas.openxmlformats.org/officeDocument/2006/relationships/hyperlink" Target="http://phages.wustl.edu/starterator/Pham4156Report.pdf" TargetMode="External"/><Relationship Id="rId59" Type="http://schemas.openxmlformats.org/officeDocument/2006/relationships/hyperlink" Target="http://phages.wustl.edu/starterator/Pham4139Report.pdf" TargetMode="External"/><Relationship Id="rId58" Type="http://schemas.openxmlformats.org/officeDocument/2006/relationships/hyperlink" Target="http://phages.wustl.edu/starterator/Pham4179Report.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75"/>
  <cols>
    <col customWidth="1" min="5" max="5" width="18.38"/>
    <col customWidth="1" min="6" max="6" width="33.5"/>
    <col customWidth="1" min="7" max="7" width="24.88"/>
    <col customWidth="1" min="15" max="15" width="16.88"/>
  </cols>
  <sheetData>
    <row r="1">
      <c r="A1" s="1"/>
      <c r="B1" s="1"/>
      <c r="C1" s="1"/>
      <c r="D1" s="1"/>
      <c r="E1" s="2"/>
      <c r="F1" s="3">
        <f>counta(F3:F92)-countif(F3:F92,"function unknown")</f>
        <v>28</v>
      </c>
      <c r="G1" s="4"/>
      <c r="H1" s="1"/>
      <c r="I1" s="1"/>
      <c r="J1" s="1"/>
      <c r="K1" s="1"/>
      <c r="L1" s="1"/>
      <c r="M1" s="1"/>
      <c r="N1" s="1"/>
      <c r="O1" s="5"/>
      <c r="P1" s="1"/>
      <c r="Q1" s="1"/>
      <c r="R1" s="1"/>
      <c r="S1" s="1"/>
      <c r="T1" s="1"/>
      <c r="U1" s="5"/>
      <c r="V1" s="1"/>
      <c r="W1" s="1"/>
      <c r="X1" s="1"/>
      <c r="Y1" s="1"/>
      <c r="Z1" s="1"/>
      <c r="AA1" s="1"/>
      <c r="AB1" s="1"/>
      <c r="AC1" s="1"/>
      <c r="AD1" s="6"/>
    </row>
    <row r="2">
      <c r="A2" s="1" t="s">
        <v>0</v>
      </c>
      <c r="B2" s="5" t="s">
        <v>1</v>
      </c>
      <c r="C2" s="1" t="s">
        <v>2</v>
      </c>
      <c r="D2" s="1" t="s">
        <v>3</v>
      </c>
      <c r="E2" s="2" t="s">
        <v>4</v>
      </c>
      <c r="F2" s="4" t="s">
        <v>5</v>
      </c>
      <c r="G2" s="4" t="s">
        <v>6</v>
      </c>
      <c r="H2" s="1" t="s">
        <v>7</v>
      </c>
      <c r="I2" s="1" t="s">
        <v>8</v>
      </c>
      <c r="J2" s="1" t="s">
        <v>9</v>
      </c>
      <c r="K2" s="1" t="s">
        <v>10</v>
      </c>
      <c r="L2" s="1" t="s">
        <v>11</v>
      </c>
      <c r="M2" s="1" t="s">
        <v>12</v>
      </c>
      <c r="N2" s="1" t="s">
        <v>13</v>
      </c>
      <c r="O2" s="5" t="s">
        <v>14</v>
      </c>
      <c r="P2" s="1" t="s">
        <v>15</v>
      </c>
      <c r="Q2" s="1" t="s">
        <v>16</v>
      </c>
      <c r="R2" s="1" t="s">
        <v>17</v>
      </c>
      <c r="S2" s="1" t="s">
        <v>18</v>
      </c>
      <c r="T2" s="1" t="s">
        <v>19</v>
      </c>
      <c r="U2" s="5" t="s">
        <v>20</v>
      </c>
      <c r="V2" s="1" t="s">
        <v>21</v>
      </c>
      <c r="W2" s="1" t="s">
        <v>22</v>
      </c>
      <c r="X2" s="1" t="s">
        <v>23</v>
      </c>
      <c r="Y2" s="1" t="s">
        <v>24</v>
      </c>
      <c r="Z2" s="1" t="s">
        <v>25</v>
      </c>
      <c r="AA2" s="1" t="s">
        <v>26</v>
      </c>
      <c r="AB2" s="7" t="s">
        <v>27</v>
      </c>
      <c r="AC2" s="1" t="s">
        <v>28</v>
      </c>
      <c r="AD2" s="8" t="s">
        <v>29</v>
      </c>
      <c r="AF2" s="9" t="s">
        <v>30</v>
      </c>
      <c r="AG2" s="9" t="s">
        <v>31</v>
      </c>
    </row>
    <row r="3">
      <c r="A3" s="9">
        <v>1.0</v>
      </c>
      <c r="B3" s="10" t="s">
        <v>32</v>
      </c>
      <c r="C3" s="9" t="s">
        <v>33</v>
      </c>
      <c r="D3" s="9" t="s">
        <v>34</v>
      </c>
      <c r="E3" s="9" t="s">
        <v>34</v>
      </c>
      <c r="F3" s="9" t="s">
        <v>35</v>
      </c>
      <c r="H3" s="9">
        <v>1.0</v>
      </c>
      <c r="I3" s="9">
        <v>204.0</v>
      </c>
      <c r="J3" s="9">
        <v>1.0</v>
      </c>
      <c r="K3" s="9">
        <v>204.0</v>
      </c>
      <c r="L3" s="11">
        <f t="shared" ref="L3:M3" si="1">J3-H3</f>
        <v>0</v>
      </c>
      <c r="M3" s="11">
        <f t="shared" si="1"/>
        <v>0</v>
      </c>
      <c r="N3" s="11">
        <f>66957-K97</f>
        <v>153</v>
      </c>
      <c r="O3" s="9" t="s">
        <v>36</v>
      </c>
      <c r="P3" s="9" t="s">
        <v>37</v>
      </c>
      <c r="Q3" s="9">
        <f t="shared" ref="Q3:Q59" si="3">K3-J3+1</f>
        <v>204</v>
      </c>
      <c r="R3" s="11">
        <f t="shared" ref="R3:R59" si="4">(Q3-3)/3</f>
        <v>67</v>
      </c>
      <c r="T3" s="9" t="s">
        <v>38</v>
      </c>
      <c r="U3" s="9">
        <v>70349.0</v>
      </c>
      <c r="V3" s="9" t="s">
        <v>39</v>
      </c>
      <c r="W3" s="9" t="s">
        <v>40</v>
      </c>
      <c r="X3" s="9" t="s">
        <v>41</v>
      </c>
      <c r="Y3" s="9" t="s">
        <v>42</v>
      </c>
      <c r="Z3" s="9" t="s">
        <v>43</v>
      </c>
      <c r="AA3" s="9" t="s">
        <v>44</v>
      </c>
      <c r="AB3" s="12" t="s">
        <v>45</v>
      </c>
      <c r="AF3" s="10" t="s">
        <v>46</v>
      </c>
      <c r="AG3" s="10" t="s">
        <v>47</v>
      </c>
    </row>
    <row r="4">
      <c r="A4" s="9">
        <v>2.0</v>
      </c>
      <c r="B4" s="10" t="s">
        <v>48</v>
      </c>
      <c r="C4" s="9" t="s">
        <v>34</v>
      </c>
      <c r="D4" s="9" t="s">
        <v>49</v>
      </c>
      <c r="E4" s="9" t="s">
        <v>33</v>
      </c>
      <c r="F4" s="9" t="s">
        <v>50</v>
      </c>
      <c r="G4" s="9" t="s">
        <v>51</v>
      </c>
      <c r="H4" s="9">
        <v>201.0</v>
      </c>
      <c r="I4" s="9">
        <v>1712.0</v>
      </c>
      <c r="J4" s="9">
        <v>201.0</v>
      </c>
      <c r="K4" s="9">
        <v>1712.0</v>
      </c>
      <c r="L4" s="11">
        <f t="shared" ref="L4:M4" si="2">J4-H4</f>
        <v>0</v>
      </c>
      <c r="M4" s="11">
        <f t="shared" si="2"/>
        <v>0</v>
      </c>
      <c r="N4" s="11">
        <f t="shared" ref="N4:N13" si="6">J4-K3-1</f>
        <v>-4</v>
      </c>
      <c r="O4" s="9"/>
      <c r="P4" s="9" t="s">
        <v>37</v>
      </c>
      <c r="Q4" s="9">
        <f t="shared" si="3"/>
        <v>1512</v>
      </c>
      <c r="R4" s="11">
        <f t="shared" si="4"/>
        <v>503</v>
      </c>
      <c r="T4" s="9" t="s">
        <v>38</v>
      </c>
      <c r="U4" s="9">
        <v>934.0</v>
      </c>
      <c r="V4" s="9" t="s">
        <v>52</v>
      </c>
      <c r="W4" s="9" t="s">
        <v>53</v>
      </c>
      <c r="X4" s="9" t="s">
        <v>54</v>
      </c>
      <c r="Y4" s="9" t="s">
        <v>55</v>
      </c>
      <c r="Z4" s="9" t="s">
        <v>56</v>
      </c>
      <c r="AA4" s="9" t="s">
        <v>57</v>
      </c>
      <c r="AB4" s="12" t="s">
        <v>58</v>
      </c>
      <c r="AF4" s="10" t="s">
        <v>59</v>
      </c>
      <c r="AG4" s="10" t="s">
        <v>60</v>
      </c>
    </row>
    <row r="5">
      <c r="A5" s="9">
        <v>3.0</v>
      </c>
      <c r="B5" s="10" t="s">
        <v>61</v>
      </c>
      <c r="C5" s="9" t="s">
        <v>49</v>
      </c>
      <c r="D5" s="9" t="s">
        <v>62</v>
      </c>
      <c r="E5" s="9" t="s">
        <v>62</v>
      </c>
      <c r="F5" s="9" t="s">
        <v>63</v>
      </c>
      <c r="G5" s="9" t="s">
        <v>64</v>
      </c>
      <c r="H5" s="9">
        <v>1709.0</v>
      </c>
      <c r="I5" s="9">
        <v>3331.0</v>
      </c>
      <c r="J5" s="9">
        <v>1709.0</v>
      </c>
      <c r="K5" s="9">
        <v>3331.0</v>
      </c>
      <c r="L5" s="11">
        <f t="shared" ref="L5:M5" si="5">J5-H5</f>
        <v>0</v>
      </c>
      <c r="M5" s="11">
        <f t="shared" si="5"/>
        <v>0</v>
      </c>
      <c r="N5" s="11">
        <f t="shared" si="6"/>
        <v>-4</v>
      </c>
      <c r="O5" s="9"/>
      <c r="P5" s="9" t="s">
        <v>37</v>
      </c>
      <c r="Q5" s="9">
        <f t="shared" si="3"/>
        <v>1623</v>
      </c>
      <c r="R5" s="11">
        <f t="shared" si="4"/>
        <v>540</v>
      </c>
      <c r="U5" s="9">
        <v>941.0</v>
      </c>
      <c r="V5" s="9" t="s">
        <v>65</v>
      </c>
      <c r="W5" s="9" t="s">
        <v>66</v>
      </c>
      <c r="X5" s="9" t="s">
        <v>67</v>
      </c>
      <c r="Y5" s="9" t="s">
        <v>68</v>
      </c>
      <c r="Z5" s="9" t="s">
        <v>69</v>
      </c>
      <c r="AA5" s="9" t="s">
        <v>70</v>
      </c>
      <c r="AB5" s="12" t="s">
        <v>71</v>
      </c>
      <c r="AF5" s="10" t="s">
        <v>72</v>
      </c>
      <c r="AG5" s="10" t="s">
        <v>73</v>
      </c>
    </row>
    <row r="6">
      <c r="A6" s="9">
        <v>4.0</v>
      </c>
      <c r="B6" s="10" t="s">
        <v>74</v>
      </c>
      <c r="C6" s="9" t="s">
        <v>62</v>
      </c>
      <c r="D6" s="9" t="s">
        <v>75</v>
      </c>
      <c r="E6" s="9" t="s">
        <v>49</v>
      </c>
      <c r="F6" s="9" t="s">
        <v>76</v>
      </c>
      <c r="G6" s="9" t="s">
        <v>77</v>
      </c>
      <c r="H6" s="9">
        <v>3416.0</v>
      </c>
      <c r="I6" s="9">
        <v>5014.0</v>
      </c>
      <c r="J6" s="9">
        <v>3416.0</v>
      </c>
      <c r="K6" s="9">
        <v>5014.0</v>
      </c>
      <c r="L6" s="11">
        <f t="shared" ref="L6:M6" si="7">J6-H6</f>
        <v>0</v>
      </c>
      <c r="M6" s="11">
        <f t="shared" si="7"/>
        <v>0</v>
      </c>
      <c r="N6" s="11">
        <f t="shared" si="6"/>
        <v>84</v>
      </c>
      <c r="O6" s="9"/>
      <c r="P6" s="9" t="s">
        <v>37</v>
      </c>
      <c r="Q6" s="9">
        <f t="shared" si="3"/>
        <v>1599</v>
      </c>
      <c r="R6" s="11">
        <f t="shared" si="4"/>
        <v>532</v>
      </c>
      <c r="T6" s="9" t="s">
        <v>38</v>
      </c>
      <c r="U6" s="9">
        <v>61897.0</v>
      </c>
      <c r="V6" s="9" t="s">
        <v>78</v>
      </c>
      <c r="W6" s="9" t="s">
        <v>79</v>
      </c>
      <c r="X6" s="9" t="s">
        <v>80</v>
      </c>
      <c r="Y6" s="9" t="s">
        <v>81</v>
      </c>
      <c r="Z6" s="9" t="s">
        <v>82</v>
      </c>
      <c r="AA6" s="9" t="s">
        <v>83</v>
      </c>
      <c r="AB6" s="13" t="s">
        <v>84</v>
      </c>
      <c r="AF6" s="10" t="s">
        <v>85</v>
      </c>
      <c r="AG6" s="10" t="s">
        <v>86</v>
      </c>
    </row>
    <row r="7">
      <c r="A7" s="9">
        <v>5.0</v>
      </c>
      <c r="B7" s="10" t="s">
        <v>87</v>
      </c>
      <c r="C7" s="9" t="s">
        <v>75</v>
      </c>
      <c r="D7" s="9" t="s">
        <v>33</v>
      </c>
      <c r="E7" s="9" t="s">
        <v>75</v>
      </c>
      <c r="F7" s="9" t="s">
        <v>35</v>
      </c>
      <c r="H7" s="9">
        <v>5027.0</v>
      </c>
      <c r="I7" s="9">
        <v>5614.0</v>
      </c>
      <c r="J7" s="9">
        <v>5027.0</v>
      </c>
      <c r="K7" s="9">
        <v>5614.0</v>
      </c>
      <c r="L7" s="11">
        <f t="shared" ref="L7:M7" si="8">J7-H7</f>
        <v>0</v>
      </c>
      <c r="M7" s="11">
        <f t="shared" si="8"/>
        <v>0</v>
      </c>
      <c r="N7" s="11">
        <f t="shared" si="6"/>
        <v>12</v>
      </c>
      <c r="O7" s="9"/>
      <c r="P7" s="9" t="s">
        <v>37</v>
      </c>
      <c r="Q7" s="9">
        <f t="shared" si="3"/>
        <v>588</v>
      </c>
      <c r="R7" s="11">
        <f t="shared" si="4"/>
        <v>195</v>
      </c>
      <c r="T7" s="9" t="s">
        <v>38</v>
      </c>
      <c r="U7" s="9">
        <v>61736.0</v>
      </c>
      <c r="V7" s="9" t="s">
        <v>88</v>
      </c>
      <c r="W7" s="9" t="s">
        <v>89</v>
      </c>
      <c r="X7" s="9" t="s">
        <v>90</v>
      </c>
      <c r="Y7" s="9" t="s">
        <v>91</v>
      </c>
      <c r="Z7" s="9" t="s">
        <v>92</v>
      </c>
      <c r="AA7" s="9" t="s">
        <v>93</v>
      </c>
      <c r="AB7" s="13" t="s">
        <v>94</v>
      </c>
      <c r="AC7" s="9" t="s">
        <v>95</v>
      </c>
      <c r="AF7" s="10" t="s">
        <v>96</v>
      </c>
      <c r="AG7" s="10" t="s">
        <v>97</v>
      </c>
    </row>
    <row r="8">
      <c r="A8" s="9">
        <v>7.0</v>
      </c>
      <c r="B8" s="10" t="s">
        <v>98</v>
      </c>
      <c r="C8" s="9" t="s">
        <v>33</v>
      </c>
      <c r="D8" s="9" t="s">
        <v>34</v>
      </c>
      <c r="E8" s="9" t="s">
        <v>33</v>
      </c>
      <c r="F8" s="9" t="s">
        <v>35</v>
      </c>
      <c r="H8" s="9">
        <v>6017.0</v>
      </c>
      <c r="I8" s="9">
        <v>6319.0</v>
      </c>
      <c r="J8" s="9">
        <v>6017.0</v>
      </c>
      <c r="K8" s="9">
        <v>6319.0</v>
      </c>
      <c r="L8" s="11">
        <f t="shared" ref="L8:M8" si="9">J8-H8</f>
        <v>0</v>
      </c>
      <c r="M8" s="11">
        <f t="shared" si="9"/>
        <v>0</v>
      </c>
      <c r="N8" s="11">
        <f t="shared" si="6"/>
        <v>402</v>
      </c>
      <c r="O8" s="9" t="s">
        <v>75</v>
      </c>
      <c r="P8" s="9" t="s">
        <v>37</v>
      </c>
      <c r="Q8" s="9">
        <f t="shared" si="3"/>
        <v>303</v>
      </c>
      <c r="R8" s="11">
        <f t="shared" si="4"/>
        <v>100</v>
      </c>
      <c r="T8" s="9" t="s">
        <v>38</v>
      </c>
      <c r="U8" s="9">
        <v>4658.0</v>
      </c>
      <c r="V8" s="9" t="s">
        <v>99</v>
      </c>
      <c r="W8" s="9" t="s">
        <v>100</v>
      </c>
      <c r="X8" s="9" t="s">
        <v>101</v>
      </c>
      <c r="Y8" s="9" t="s">
        <v>102</v>
      </c>
      <c r="Z8" s="9" t="s">
        <v>103</v>
      </c>
      <c r="AA8" s="9" t="s">
        <v>104</v>
      </c>
      <c r="AB8" s="12" t="s">
        <v>105</v>
      </c>
      <c r="AF8" s="10" t="s">
        <v>106</v>
      </c>
      <c r="AG8" s="10" t="s">
        <v>107</v>
      </c>
    </row>
    <row r="9">
      <c r="A9" s="9">
        <v>8.0</v>
      </c>
      <c r="B9" s="10" t="s">
        <v>108</v>
      </c>
      <c r="C9" s="9" t="s">
        <v>34</v>
      </c>
      <c r="D9" s="9" t="s">
        <v>49</v>
      </c>
      <c r="E9" s="9" t="s">
        <v>62</v>
      </c>
      <c r="F9" s="9" t="s">
        <v>35</v>
      </c>
      <c r="H9" s="9">
        <v>6322.0</v>
      </c>
      <c r="I9" s="9">
        <v>6690.0</v>
      </c>
      <c r="J9" s="9">
        <v>6322.0</v>
      </c>
      <c r="K9" s="9">
        <v>6690.0</v>
      </c>
      <c r="L9" s="11">
        <f t="shared" ref="L9:M9" si="10">J9-H9</f>
        <v>0</v>
      </c>
      <c r="M9" s="11">
        <f t="shared" si="10"/>
        <v>0</v>
      </c>
      <c r="N9" s="11">
        <f t="shared" si="6"/>
        <v>2</v>
      </c>
      <c r="O9" s="9"/>
      <c r="P9" s="9" t="s">
        <v>37</v>
      </c>
      <c r="Q9" s="9">
        <f t="shared" si="3"/>
        <v>369</v>
      </c>
      <c r="R9" s="11">
        <f t="shared" si="4"/>
        <v>122</v>
      </c>
      <c r="T9" s="9" t="s">
        <v>109</v>
      </c>
      <c r="U9" s="9">
        <v>5327.0</v>
      </c>
      <c r="V9" s="9" t="s">
        <v>110</v>
      </c>
      <c r="W9" s="9" t="s">
        <v>111</v>
      </c>
      <c r="X9" s="9" t="s">
        <v>112</v>
      </c>
      <c r="Y9" s="9" t="s">
        <v>113</v>
      </c>
      <c r="Z9" s="9" t="s">
        <v>114</v>
      </c>
      <c r="AA9" s="9" t="s">
        <v>115</v>
      </c>
      <c r="AB9" s="12" t="s">
        <v>116</v>
      </c>
      <c r="AF9" s="10" t="s">
        <v>117</v>
      </c>
      <c r="AG9" s="10" t="s">
        <v>118</v>
      </c>
    </row>
    <row r="10">
      <c r="A10" s="9">
        <v>9.0</v>
      </c>
      <c r="B10" s="10" t="s">
        <v>119</v>
      </c>
      <c r="C10" s="9" t="s">
        <v>49</v>
      </c>
      <c r="D10" s="9" t="s">
        <v>62</v>
      </c>
      <c r="E10" s="9" t="s">
        <v>49</v>
      </c>
      <c r="F10" s="9" t="s">
        <v>35</v>
      </c>
      <c r="H10" s="9">
        <v>6690.0</v>
      </c>
      <c r="I10" s="9">
        <v>7799.0</v>
      </c>
      <c r="J10" s="9">
        <v>6690.0</v>
      </c>
      <c r="K10" s="9">
        <v>7799.0</v>
      </c>
      <c r="L10" s="11">
        <f t="shared" ref="L10:M10" si="11">J10-H10</f>
        <v>0</v>
      </c>
      <c r="M10" s="11">
        <f t="shared" si="11"/>
        <v>0</v>
      </c>
      <c r="N10" s="11">
        <f t="shared" si="6"/>
        <v>-1</v>
      </c>
      <c r="O10" s="9"/>
      <c r="P10" s="9" t="s">
        <v>37</v>
      </c>
      <c r="Q10" s="9">
        <f t="shared" si="3"/>
        <v>1110</v>
      </c>
      <c r="R10" s="11">
        <f t="shared" si="4"/>
        <v>369</v>
      </c>
      <c r="U10" s="9">
        <v>4266.0</v>
      </c>
      <c r="V10" s="9" t="s">
        <v>120</v>
      </c>
      <c r="W10" s="9" t="s">
        <v>121</v>
      </c>
      <c r="X10" s="9" t="s">
        <v>122</v>
      </c>
      <c r="Y10" s="9" t="s">
        <v>123</v>
      </c>
      <c r="Z10" s="9" t="s">
        <v>124</v>
      </c>
      <c r="AA10" s="9" t="s">
        <v>125</v>
      </c>
      <c r="AB10" s="12" t="s">
        <v>126</v>
      </c>
      <c r="AF10" s="10" t="s">
        <v>127</v>
      </c>
      <c r="AG10" s="10" t="s">
        <v>128</v>
      </c>
    </row>
    <row r="11">
      <c r="A11" s="9">
        <v>10.0</v>
      </c>
      <c r="B11" s="10" t="s">
        <v>129</v>
      </c>
      <c r="C11" s="9" t="s">
        <v>62</v>
      </c>
      <c r="D11" s="9" t="s">
        <v>75</v>
      </c>
      <c r="E11" s="9" t="s">
        <v>75</v>
      </c>
      <c r="F11" s="9" t="s">
        <v>35</v>
      </c>
      <c r="H11" s="9">
        <v>7806.0</v>
      </c>
      <c r="I11" s="9">
        <v>8060.0</v>
      </c>
      <c r="J11" s="9">
        <v>7806.0</v>
      </c>
      <c r="K11" s="9">
        <v>8060.0</v>
      </c>
      <c r="L11" s="11">
        <f t="shared" ref="L11:M11" si="12">J11-H11</f>
        <v>0</v>
      </c>
      <c r="M11" s="11">
        <f t="shared" si="12"/>
        <v>0</v>
      </c>
      <c r="N11" s="11">
        <f t="shared" si="6"/>
        <v>6</v>
      </c>
      <c r="O11" s="9"/>
      <c r="P11" s="9" t="s">
        <v>37</v>
      </c>
      <c r="Q11" s="9">
        <f t="shared" si="3"/>
        <v>255</v>
      </c>
      <c r="R11" s="11">
        <f t="shared" si="4"/>
        <v>84</v>
      </c>
      <c r="T11" s="9" t="s">
        <v>38</v>
      </c>
      <c r="U11" s="9">
        <v>70308.0</v>
      </c>
      <c r="V11" s="9" t="s">
        <v>130</v>
      </c>
      <c r="W11" s="9" t="s">
        <v>131</v>
      </c>
      <c r="X11" s="9" t="s">
        <v>132</v>
      </c>
      <c r="Y11" s="9" t="s">
        <v>133</v>
      </c>
      <c r="Z11" s="9" t="s">
        <v>134</v>
      </c>
      <c r="AA11" s="9" t="s">
        <v>135</v>
      </c>
      <c r="AB11" s="13" t="s">
        <v>136</v>
      </c>
      <c r="AF11" s="10" t="s">
        <v>137</v>
      </c>
      <c r="AG11" s="10" t="s">
        <v>138</v>
      </c>
    </row>
    <row r="12">
      <c r="A12" s="9">
        <v>11.0</v>
      </c>
      <c r="B12" s="10" t="s">
        <v>139</v>
      </c>
      <c r="C12" s="9" t="s">
        <v>75</v>
      </c>
      <c r="D12" s="9" t="s">
        <v>33</v>
      </c>
      <c r="E12" s="9" t="s">
        <v>34</v>
      </c>
      <c r="F12" s="9" t="s">
        <v>35</v>
      </c>
      <c r="H12" s="9">
        <v>8060.0</v>
      </c>
      <c r="I12" s="9">
        <v>8932.0</v>
      </c>
      <c r="J12" s="9">
        <v>8060.0</v>
      </c>
      <c r="K12" s="9">
        <v>8932.0</v>
      </c>
      <c r="L12" s="11">
        <f t="shared" ref="L12:M12" si="13">J12-H12</f>
        <v>0</v>
      </c>
      <c r="M12" s="11">
        <f t="shared" si="13"/>
        <v>0</v>
      </c>
      <c r="N12" s="11">
        <f t="shared" si="6"/>
        <v>-1</v>
      </c>
      <c r="O12" s="9"/>
      <c r="P12" s="9" t="s">
        <v>37</v>
      </c>
      <c r="Q12" s="9">
        <f t="shared" si="3"/>
        <v>873</v>
      </c>
      <c r="R12" s="11">
        <f t="shared" si="4"/>
        <v>290</v>
      </c>
      <c r="T12" s="9" t="s">
        <v>38</v>
      </c>
      <c r="U12" s="9">
        <v>4264.0</v>
      </c>
      <c r="V12" s="9" t="s">
        <v>140</v>
      </c>
      <c r="W12" s="9" t="s">
        <v>141</v>
      </c>
      <c r="X12" s="9" t="s">
        <v>142</v>
      </c>
      <c r="Y12" s="9" t="s">
        <v>143</v>
      </c>
      <c r="Z12" s="9" t="s">
        <v>144</v>
      </c>
      <c r="AA12" s="9" t="s">
        <v>145</v>
      </c>
      <c r="AB12" s="13" t="s">
        <v>146</v>
      </c>
      <c r="AF12" s="10" t="s">
        <v>147</v>
      </c>
      <c r="AG12" s="10" t="s">
        <v>148</v>
      </c>
    </row>
    <row r="13">
      <c r="A13" s="9">
        <v>12.0</v>
      </c>
      <c r="B13" s="10" t="s">
        <v>149</v>
      </c>
      <c r="C13" s="9" t="s">
        <v>33</v>
      </c>
      <c r="D13" s="9" t="s">
        <v>34</v>
      </c>
      <c r="E13" s="9" t="s">
        <v>33</v>
      </c>
      <c r="F13" s="9" t="s">
        <v>35</v>
      </c>
      <c r="G13" s="9" t="s">
        <v>150</v>
      </c>
      <c r="H13" s="9">
        <v>8974.0</v>
      </c>
      <c r="I13" s="9">
        <v>9423.0</v>
      </c>
      <c r="J13" s="9">
        <v>8974.0</v>
      </c>
      <c r="K13" s="9">
        <v>9423.0</v>
      </c>
      <c r="L13" s="11">
        <f t="shared" ref="L13:M13" si="14">J13-H13</f>
        <v>0</v>
      </c>
      <c r="M13" s="11">
        <f t="shared" si="14"/>
        <v>0</v>
      </c>
      <c r="N13" s="11">
        <f t="shared" si="6"/>
        <v>41</v>
      </c>
      <c r="O13" s="9"/>
      <c r="P13" s="9" t="s">
        <v>37</v>
      </c>
      <c r="Q13" s="9">
        <f t="shared" si="3"/>
        <v>450</v>
      </c>
      <c r="R13" s="11">
        <f t="shared" si="4"/>
        <v>149</v>
      </c>
      <c r="T13" s="9" t="s">
        <v>38</v>
      </c>
      <c r="U13" s="9">
        <v>4249.0</v>
      </c>
      <c r="V13" s="9" t="s">
        <v>151</v>
      </c>
      <c r="W13" s="9" t="s">
        <v>152</v>
      </c>
      <c r="X13" s="9" t="s">
        <v>153</v>
      </c>
      <c r="Y13" s="9" t="s">
        <v>154</v>
      </c>
      <c r="Z13" s="9" t="s">
        <v>155</v>
      </c>
      <c r="AA13" s="9" t="s">
        <v>156</v>
      </c>
      <c r="AB13" s="12" t="s">
        <v>157</v>
      </c>
      <c r="AF13" s="10" t="s">
        <v>158</v>
      </c>
      <c r="AG13" s="10" t="s">
        <v>159</v>
      </c>
    </row>
    <row r="14">
      <c r="A14" s="14" t="s">
        <v>160</v>
      </c>
      <c r="B14" s="10" t="s">
        <v>161</v>
      </c>
      <c r="C14" s="9" t="s">
        <v>34</v>
      </c>
      <c r="D14" s="9"/>
      <c r="E14" s="9" t="s">
        <v>49</v>
      </c>
      <c r="F14" s="9" t="s">
        <v>162</v>
      </c>
      <c r="G14" s="9" t="s">
        <v>163</v>
      </c>
      <c r="H14" s="9">
        <v>9335.0</v>
      </c>
      <c r="I14" s="9">
        <v>10282.0</v>
      </c>
      <c r="J14" s="9">
        <v>9335.0</v>
      </c>
      <c r="K14" s="9">
        <v>10282.0</v>
      </c>
      <c r="L14" s="11">
        <f t="shared" ref="L14:M14" si="15">J14-H14</f>
        <v>0</v>
      </c>
      <c r="M14" s="11">
        <f t="shared" si="15"/>
        <v>0</v>
      </c>
      <c r="N14" s="9">
        <f>J14-K13</f>
        <v>-88</v>
      </c>
      <c r="O14" s="9" t="s">
        <v>164</v>
      </c>
      <c r="P14" s="9" t="s">
        <v>37</v>
      </c>
      <c r="Q14" s="9">
        <f t="shared" si="3"/>
        <v>948</v>
      </c>
      <c r="R14" s="11">
        <f t="shared" si="4"/>
        <v>315</v>
      </c>
      <c r="T14" s="9" t="s">
        <v>165</v>
      </c>
      <c r="U14" s="9">
        <v>72089.0</v>
      </c>
      <c r="V14" s="9" t="s">
        <v>166</v>
      </c>
      <c r="W14" s="9" t="s">
        <v>167</v>
      </c>
      <c r="X14" s="9" t="s">
        <v>168</v>
      </c>
      <c r="Y14" s="9" t="s">
        <v>169</v>
      </c>
      <c r="Z14" s="9" t="s">
        <v>170</v>
      </c>
      <c r="AA14" s="9" t="s">
        <v>171</v>
      </c>
      <c r="AB14" s="12" t="s">
        <v>172</v>
      </c>
      <c r="AF14" s="10" t="s">
        <v>173</v>
      </c>
      <c r="AG14" s="10" t="s">
        <v>174</v>
      </c>
    </row>
    <row r="15">
      <c r="A15" s="9">
        <v>16.0</v>
      </c>
      <c r="B15" s="10" t="s">
        <v>175</v>
      </c>
      <c r="C15" s="9" t="s">
        <v>49</v>
      </c>
      <c r="D15" s="9" t="s">
        <v>62</v>
      </c>
      <c r="E15" s="9" t="s">
        <v>34</v>
      </c>
      <c r="F15" s="9" t="s">
        <v>35</v>
      </c>
      <c r="H15" s="9">
        <v>10308.0</v>
      </c>
      <c r="I15" s="9">
        <v>11096.0</v>
      </c>
      <c r="J15" s="9">
        <v>10308.0</v>
      </c>
      <c r="K15" s="9">
        <v>11096.0</v>
      </c>
      <c r="L15" s="11">
        <f t="shared" ref="L15:M15" si="16">J15-H15</f>
        <v>0</v>
      </c>
      <c r="M15" s="11">
        <f t="shared" si="16"/>
        <v>0</v>
      </c>
      <c r="N15" s="11">
        <f t="shared" ref="N15:N97" si="18">J15-K14-1</f>
        <v>25</v>
      </c>
      <c r="O15" s="9"/>
      <c r="P15" s="9" t="s">
        <v>37</v>
      </c>
      <c r="Q15" s="9">
        <f t="shared" si="3"/>
        <v>789</v>
      </c>
      <c r="R15" s="11">
        <f t="shared" si="4"/>
        <v>262</v>
      </c>
      <c r="U15" s="9">
        <v>59829.0</v>
      </c>
      <c r="V15" s="9" t="s">
        <v>176</v>
      </c>
      <c r="W15" s="9" t="s">
        <v>177</v>
      </c>
      <c r="X15" s="9" t="s">
        <v>178</v>
      </c>
      <c r="Y15" s="9" t="s">
        <v>179</v>
      </c>
      <c r="Z15" s="9" t="s">
        <v>180</v>
      </c>
      <c r="AA15" s="9" t="s">
        <v>181</v>
      </c>
      <c r="AB15" s="12" t="s">
        <v>182</v>
      </c>
      <c r="AF15" s="10" t="s">
        <v>183</v>
      </c>
      <c r="AG15" s="10" t="s">
        <v>184</v>
      </c>
    </row>
    <row r="16">
      <c r="A16" s="9">
        <v>17.0</v>
      </c>
      <c r="B16" s="10" t="s">
        <v>185</v>
      </c>
      <c r="C16" s="9" t="s">
        <v>62</v>
      </c>
      <c r="D16" s="9" t="s">
        <v>75</v>
      </c>
      <c r="E16" s="9" t="s">
        <v>33</v>
      </c>
      <c r="F16" s="9" t="s">
        <v>186</v>
      </c>
      <c r="G16" s="9" t="s">
        <v>187</v>
      </c>
      <c r="H16" s="9">
        <v>11117.0</v>
      </c>
      <c r="I16" s="9">
        <v>11506.0</v>
      </c>
      <c r="J16" s="9">
        <v>11117.0</v>
      </c>
      <c r="K16" s="9">
        <v>11506.0</v>
      </c>
      <c r="L16" s="11">
        <f t="shared" ref="L16:M16" si="17">J16-H16</f>
        <v>0</v>
      </c>
      <c r="M16" s="11">
        <f t="shared" si="17"/>
        <v>0</v>
      </c>
      <c r="N16" s="11">
        <f t="shared" si="18"/>
        <v>20</v>
      </c>
      <c r="P16" s="9" t="s">
        <v>37</v>
      </c>
      <c r="Q16" s="9">
        <f t="shared" si="3"/>
        <v>390</v>
      </c>
      <c r="R16" s="11">
        <f t="shared" si="4"/>
        <v>129</v>
      </c>
      <c r="T16" s="9" t="s">
        <v>109</v>
      </c>
      <c r="U16" s="9">
        <v>1069.0</v>
      </c>
      <c r="V16" s="9" t="s">
        <v>188</v>
      </c>
      <c r="W16" s="9" t="s">
        <v>189</v>
      </c>
      <c r="X16" s="9" t="s">
        <v>190</v>
      </c>
      <c r="Y16" s="9" t="s">
        <v>191</v>
      </c>
      <c r="Z16" s="9" t="s">
        <v>192</v>
      </c>
      <c r="AA16" s="9" t="s">
        <v>193</v>
      </c>
      <c r="AB16" s="13" t="s">
        <v>194</v>
      </c>
      <c r="AF16" s="10" t="s">
        <v>195</v>
      </c>
      <c r="AG16" s="10" t="s">
        <v>196</v>
      </c>
    </row>
    <row r="17">
      <c r="A17" s="9">
        <v>18.0</v>
      </c>
      <c r="B17" s="10" t="s">
        <v>197</v>
      </c>
      <c r="C17" s="9" t="s">
        <v>75</v>
      </c>
      <c r="D17" s="9" t="s">
        <v>33</v>
      </c>
      <c r="E17" s="9" t="s">
        <v>62</v>
      </c>
      <c r="F17" s="9" t="s">
        <v>198</v>
      </c>
      <c r="G17" s="9" t="s">
        <v>199</v>
      </c>
      <c r="H17" s="9">
        <v>11530.0</v>
      </c>
      <c r="I17" s="9">
        <v>12708.0</v>
      </c>
      <c r="J17" s="9">
        <v>11521.0</v>
      </c>
      <c r="K17" s="9">
        <v>12708.0</v>
      </c>
      <c r="L17" s="11">
        <f t="shared" ref="L17:M17" si="19">J17-H17</f>
        <v>-9</v>
      </c>
      <c r="M17" s="11">
        <f t="shared" si="19"/>
        <v>0</v>
      </c>
      <c r="N17" s="11">
        <f t="shared" si="18"/>
        <v>14</v>
      </c>
      <c r="O17" s="9"/>
      <c r="P17" s="9" t="s">
        <v>37</v>
      </c>
      <c r="Q17" s="9">
        <f t="shared" si="3"/>
        <v>1188</v>
      </c>
      <c r="R17" s="11">
        <f t="shared" si="4"/>
        <v>395</v>
      </c>
      <c r="T17" s="9" t="s">
        <v>38</v>
      </c>
      <c r="U17" s="9">
        <v>939.0</v>
      </c>
      <c r="V17" s="9" t="s">
        <v>200</v>
      </c>
      <c r="W17" s="9" t="s">
        <v>201</v>
      </c>
      <c r="X17" s="9" t="s">
        <v>202</v>
      </c>
      <c r="Y17" s="9" t="s">
        <v>203</v>
      </c>
      <c r="Z17" s="9" t="s">
        <v>204</v>
      </c>
      <c r="AA17" s="9" t="s">
        <v>205</v>
      </c>
      <c r="AB17" s="13" t="s">
        <v>206</v>
      </c>
      <c r="AF17" s="10" t="s">
        <v>207</v>
      </c>
      <c r="AG17" s="10" t="s">
        <v>208</v>
      </c>
    </row>
    <row r="18">
      <c r="A18" s="9">
        <v>19.0</v>
      </c>
      <c r="B18" s="10" t="s">
        <v>209</v>
      </c>
      <c r="C18" s="9" t="s">
        <v>33</v>
      </c>
      <c r="D18" s="9" t="s">
        <v>34</v>
      </c>
      <c r="E18" s="9" t="s">
        <v>49</v>
      </c>
      <c r="F18" s="9" t="s">
        <v>35</v>
      </c>
      <c r="H18" s="9">
        <v>12710.0</v>
      </c>
      <c r="I18" s="9">
        <v>13111.0</v>
      </c>
      <c r="J18" s="9">
        <v>12710.0</v>
      </c>
      <c r="K18" s="9">
        <v>13111.0</v>
      </c>
      <c r="L18" s="11">
        <f t="shared" ref="L18:M18" si="20">J18-H18</f>
        <v>0</v>
      </c>
      <c r="M18" s="11">
        <f t="shared" si="20"/>
        <v>0</v>
      </c>
      <c r="N18" s="11">
        <f t="shared" si="18"/>
        <v>1</v>
      </c>
      <c r="O18" s="9"/>
      <c r="P18" s="9" t="s">
        <v>37</v>
      </c>
      <c r="Q18" s="9">
        <f t="shared" si="3"/>
        <v>402</v>
      </c>
      <c r="R18" s="11">
        <f t="shared" si="4"/>
        <v>133</v>
      </c>
      <c r="T18" s="9" t="s">
        <v>38</v>
      </c>
      <c r="U18" s="9">
        <v>2989.0</v>
      </c>
      <c r="V18" s="9" t="s">
        <v>210</v>
      </c>
      <c r="W18" s="9" t="s">
        <v>211</v>
      </c>
      <c r="X18" s="9" t="s">
        <v>212</v>
      </c>
      <c r="Y18" s="9" t="s">
        <v>213</v>
      </c>
      <c r="Z18" s="9" t="s">
        <v>214</v>
      </c>
      <c r="AA18" s="9" t="s">
        <v>215</v>
      </c>
      <c r="AB18" s="12" t="s">
        <v>216</v>
      </c>
      <c r="AF18" s="10" t="s">
        <v>217</v>
      </c>
      <c r="AG18" s="10" t="s">
        <v>218</v>
      </c>
    </row>
    <row r="19">
      <c r="A19" s="9">
        <v>19.5</v>
      </c>
      <c r="B19" s="10" t="s">
        <v>219</v>
      </c>
      <c r="C19" s="9" t="s">
        <v>49</v>
      </c>
      <c r="D19" s="9"/>
      <c r="E19" s="9" t="s">
        <v>75</v>
      </c>
      <c r="F19" s="9" t="s">
        <v>35</v>
      </c>
      <c r="H19" s="9" t="s">
        <v>220</v>
      </c>
      <c r="I19" s="9" t="s">
        <v>220</v>
      </c>
      <c r="J19" s="9">
        <v>13126.0</v>
      </c>
      <c r="K19" s="9">
        <v>13242.0</v>
      </c>
      <c r="L19" s="9" t="s">
        <v>220</v>
      </c>
      <c r="M19" s="9" t="s">
        <v>220</v>
      </c>
      <c r="N19" s="11">
        <f t="shared" si="18"/>
        <v>14</v>
      </c>
      <c r="O19" s="9"/>
      <c r="P19" s="9" t="s">
        <v>37</v>
      </c>
      <c r="Q19" s="9">
        <f t="shared" si="3"/>
        <v>117</v>
      </c>
      <c r="R19" s="11">
        <f t="shared" si="4"/>
        <v>38</v>
      </c>
      <c r="T19" s="9" t="s">
        <v>38</v>
      </c>
      <c r="U19" s="15">
        <v>27982.0</v>
      </c>
      <c r="V19" s="9" t="s">
        <v>221</v>
      </c>
      <c r="W19" s="9" t="s">
        <v>222</v>
      </c>
      <c r="X19" s="9" t="s">
        <v>223</v>
      </c>
      <c r="Z19" s="9" t="s">
        <v>224</v>
      </c>
      <c r="AA19" s="9" t="s">
        <v>225</v>
      </c>
      <c r="AB19" s="12" t="s">
        <v>226</v>
      </c>
      <c r="AF19" s="10" t="s">
        <v>227</v>
      </c>
      <c r="AG19" s="10" t="s">
        <v>228</v>
      </c>
    </row>
    <row r="20">
      <c r="A20" s="9">
        <v>20.0</v>
      </c>
      <c r="B20" s="10" t="s">
        <v>229</v>
      </c>
      <c r="C20" s="9" t="s">
        <v>34</v>
      </c>
      <c r="D20" s="9" t="s">
        <v>49</v>
      </c>
      <c r="E20" s="9" t="s">
        <v>34</v>
      </c>
      <c r="F20" s="9" t="s">
        <v>35</v>
      </c>
      <c r="H20" s="9">
        <v>13243.0</v>
      </c>
      <c r="I20" s="9">
        <v>13554.0</v>
      </c>
      <c r="J20" s="9">
        <v>13243.0</v>
      </c>
      <c r="K20" s="9">
        <v>13554.0</v>
      </c>
      <c r="L20" s="11">
        <f t="shared" ref="L20:M20" si="21">J20-H20</f>
        <v>0</v>
      </c>
      <c r="M20" s="11">
        <f t="shared" si="21"/>
        <v>0</v>
      </c>
      <c r="N20" s="11">
        <f t="shared" si="18"/>
        <v>0</v>
      </c>
      <c r="O20" s="9" t="s">
        <v>230</v>
      </c>
      <c r="P20" s="9" t="s">
        <v>37</v>
      </c>
      <c r="Q20" s="9">
        <f t="shared" si="3"/>
        <v>312</v>
      </c>
      <c r="R20" s="11">
        <f t="shared" si="4"/>
        <v>103</v>
      </c>
      <c r="T20" s="9" t="s">
        <v>38</v>
      </c>
      <c r="U20" s="9">
        <v>63807.0</v>
      </c>
      <c r="V20" s="9" t="s">
        <v>231</v>
      </c>
      <c r="W20" s="9" t="s">
        <v>232</v>
      </c>
      <c r="X20" s="9" t="s">
        <v>233</v>
      </c>
      <c r="Z20" s="9" t="s">
        <v>234</v>
      </c>
      <c r="AA20" s="9" t="s">
        <v>235</v>
      </c>
      <c r="AB20" s="12" t="s">
        <v>236</v>
      </c>
      <c r="AF20" s="10" t="s">
        <v>237</v>
      </c>
      <c r="AG20" s="10" t="s">
        <v>238</v>
      </c>
    </row>
    <row r="21">
      <c r="A21" s="9">
        <v>21.0</v>
      </c>
      <c r="B21" s="10" t="s">
        <v>239</v>
      </c>
      <c r="C21" s="9" t="s">
        <v>49</v>
      </c>
      <c r="D21" s="9" t="s">
        <v>62</v>
      </c>
      <c r="E21" s="9" t="s">
        <v>33</v>
      </c>
      <c r="F21" s="9" t="s">
        <v>240</v>
      </c>
      <c r="G21" s="9" t="s">
        <v>241</v>
      </c>
      <c r="H21" s="9">
        <v>13551.0</v>
      </c>
      <c r="I21" s="9">
        <v>13928.0</v>
      </c>
      <c r="J21" s="9">
        <v>13551.0</v>
      </c>
      <c r="K21" s="9">
        <v>13928.0</v>
      </c>
      <c r="L21" s="11">
        <f t="shared" ref="L21:M21" si="22">J21-H21</f>
        <v>0</v>
      </c>
      <c r="M21" s="11">
        <f t="shared" si="22"/>
        <v>0</v>
      </c>
      <c r="N21" s="11">
        <f t="shared" si="18"/>
        <v>-4</v>
      </c>
      <c r="O21" s="9"/>
      <c r="P21" s="9" t="s">
        <v>37</v>
      </c>
      <c r="Q21" s="9">
        <f t="shared" si="3"/>
        <v>378</v>
      </c>
      <c r="R21" s="11">
        <f t="shared" si="4"/>
        <v>125</v>
      </c>
      <c r="U21" s="9">
        <v>70296.0</v>
      </c>
      <c r="V21" s="9" t="s">
        <v>242</v>
      </c>
      <c r="W21" s="9" t="s">
        <v>243</v>
      </c>
      <c r="X21" s="9" t="s">
        <v>244</v>
      </c>
      <c r="Y21" s="9" t="s">
        <v>245</v>
      </c>
      <c r="Z21" s="9" t="s">
        <v>246</v>
      </c>
      <c r="AA21" s="9" t="s">
        <v>247</v>
      </c>
      <c r="AB21" s="12" t="s">
        <v>248</v>
      </c>
      <c r="AF21" s="10" t="s">
        <v>249</v>
      </c>
      <c r="AG21" s="10" t="s">
        <v>250</v>
      </c>
    </row>
    <row r="22">
      <c r="A22" s="9">
        <v>22.0</v>
      </c>
      <c r="B22" s="10" t="s">
        <v>251</v>
      </c>
      <c r="C22" s="9" t="s">
        <v>62</v>
      </c>
      <c r="D22" s="9" t="s">
        <v>75</v>
      </c>
      <c r="E22" s="9" t="s">
        <v>62</v>
      </c>
      <c r="F22" s="9" t="s">
        <v>35</v>
      </c>
      <c r="G22" s="9"/>
      <c r="H22" s="9">
        <v>13918.0</v>
      </c>
      <c r="I22" s="9">
        <v>14271.0</v>
      </c>
      <c r="J22" s="9">
        <v>13918.0</v>
      </c>
      <c r="K22" s="9">
        <v>14271.0</v>
      </c>
      <c r="L22" s="11">
        <f t="shared" ref="L22:M22" si="23">J22-H22</f>
        <v>0</v>
      </c>
      <c r="M22" s="11">
        <f t="shared" si="23"/>
        <v>0</v>
      </c>
      <c r="N22" s="11">
        <f t="shared" si="18"/>
        <v>-11</v>
      </c>
      <c r="O22" s="9"/>
      <c r="P22" s="9" t="s">
        <v>37</v>
      </c>
      <c r="Q22" s="9">
        <f t="shared" si="3"/>
        <v>354</v>
      </c>
      <c r="R22" s="11">
        <f t="shared" si="4"/>
        <v>117</v>
      </c>
      <c r="T22" s="9" t="s">
        <v>165</v>
      </c>
      <c r="U22" s="9">
        <v>13918.0</v>
      </c>
      <c r="V22" s="9" t="s">
        <v>252</v>
      </c>
      <c r="W22" s="9" t="s">
        <v>253</v>
      </c>
      <c r="X22" s="9" t="s">
        <v>254</v>
      </c>
      <c r="Y22" s="9" t="s">
        <v>255</v>
      </c>
      <c r="Z22" s="9" t="s">
        <v>256</v>
      </c>
      <c r="AA22" s="9" t="s">
        <v>257</v>
      </c>
      <c r="AB22" s="13" t="s">
        <v>258</v>
      </c>
      <c r="AF22" s="10" t="s">
        <v>259</v>
      </c>
      <c r="AG22" s="10" t="s">
        <v>260</v>
      </c>
    </row>
    <row r="23">
      <c r="A23" s="9">
        <v>23.0</v>
      </c>
      <c r="B23" s="10" t="s">
        <v>261</v>
      </c>
      <c r="C23" s="9" t="s">
        <v>75</v>
      </c>
      <c r="D23" s="9" t="s">
        <v>33</v>
      </c>
      <c r="E23" s="9" t="s">
        <v>49</v>
      </c>
      <c r="F23" s="9" t="s">
        <v>262</v>
      </c>
      <c r="G23" s="9" t="s">
        <v>263</v>
      </c>
      <c r="H23" s="9">
        <v>14271.0</v>
      </c>
      <c r="I23" s="9">
        <v>14699.0</v>
      </c>
      <c r="J23" s="9">
        <v>14271.0</v>
      </c>
      <c r="K23" s="9">
        <v>14699.0</v>
      </c>
      <c r="L23" s="11">
        <f t="shared" ref="L23:M23" si="24">J23-H23</f>
        <v>0</v>
      </c>
      <c r="M23" s="11">
        <f t="shared" si="24"/>
        <v>0</v>
      </c>
      <c r="N23" s="11">
        <f t="shared" si="18"/>
        <v>-1</v>
      </c>
      <c r="O23" s="9"/>
      <c r="P23" s="9" t="s">
        <v>37</v>
      </c>
      <c r="Q23" s="9">
        <f t="shared" si="3"/>
        <v>429</v>
      </c>
      <c r="R23" s="11">
        <f t="shared" si="4"/>
        <v>142</v>
      </c>
      <c r="T23" s="9" t="s">
        <v>38</v>
      </c>
      <c r="U23" s="9">
        <v>67168.0</v>
      </c>
      <c r="V23" s="9" t="s">
        <v>264</v>
      </c>
      <c r="W23" s="9" t="s">
        <v>265</v>
      </c>
      <c r="X23" s="9" t="s">
        <v>266</v>
      </c>
      <c r="Y23" s="9" t="s">
        <v>267</v>
      </c>
      <c r="Z23" s="9" t="s">
        <v>268</v>
      </c>
      <c r="AA23" s="9" t="s">
        <v>269</v>
      </c>
      <c r="AB23" s="12" t="s">
        <v>270</v>
      </c>
      <c r="AF23" s="10" t="s">
        <v>271</v>
      </c>
      <c r="AG23" s="10" t="s">
        <v>272</v>
      </c>
    </row>
    <row r="24">
      <c r="A24" s="9">
        <v>24.0</v>
      </c>
      <c r="B24" s="10" t="s">
        <v>273</v>
      </c>
      <c r="C24" s="9" t="s">
        <v>33</v>
      </c>
      <c r="D24" s="9" t="s">
        <v>34</v>
      </c>
      <c r="E24" s="9" t="s">
        <v>75</v>
      </c>
      <c r="F24" s="9" t="s">
        <v>35</v>
      </c>
      <c r="H24" s="9">
        <v>14729.0</v>
      </c>
      <c r="I24" s="9">
        <v>15157.0</v>
      </c>
      <c r="J24" s="9">
        <v>14729.0</v>
      </c>
      <c r="K24" s="9">
        <v>15157.0</v>
      </c>
      <c r="L24" s="11">
        <f t="shared" ref="L24:M24" si="25">J24-H24</f>
        <v>0</v>
      </c>
      <c r="M24" s="11">
        <f t="shared" si="25"/>
        <v>0</v>
      </c>
      <c r="N24" s="11">
        <f t="shared" si="18"/>
        <v>29</v>
      </c>
      <c r="O24" s="9"/>
      <c r="P24" s="9" t="s">
        <v>37</v>
      </c>
      <c r="Q24" s="9">
        <f t="shared" si="3"/>
        <v>429</v>
      </c>
      <c r="R24" s="11">
        <f t="shared" si="4"/>
        <v>142</v>
      </c>
      <c r="T24" s="9" t="s">
        <v>109</v>
      </c>
      <c r="U24" s="9">
        <v>4118.0</v>
      </c>
      <c r="V24" s="9" t="s">
        <v>274</v>
      </c>
      <c r="W24" s="9" t="s">
        <v>275</v>
      </c>
      <c r="X24" s="9" t="s">
        <v>276</v>
      </c>
      <c r="Y24" s="9" t="s">
        <v>277</v>
      </c>
      <c r="Z24" s="9" t="s">
        <v>278</v>
      </c>
      <c r="AA24" s="9" t="s">
        <v>279</v>
      </c>
      <c r="AB24" s="12" t="s">
        <v>280</v>
      </c>
      <c r="AF24" s="10" t="s">
        <v>281</v>
      </c>
      <c r="AG24" s="10" t="s">
        <v>282</v>
      </c>
    </row>
    <row r="25">
      <c r="A25" s="9">
        <v>26.0</v>
      </c>
      <c r="B25" s="10" t="s">
        <v>283</v>
      </c>
      <c r="C25" s="9" t="s">
        <v>34</v>
      </c>
      <c r="D25" s="9" t="s">
        <v>49</v>
      </c>
      <c r="E25" s="9" t="s">
        <v>33</v>
      </c>
      <c r="F25" s="9" t="s">
        <v>284</v>
      </c>
      <c r="G25" s="9" t="s">
        <v>285</v>
      </c>
      <c r="H25" s="9">
        <v>15335.0</v>
      </c>
      <c r="I25" s="9">
        <v>16192.0</v>
      </c>
      <c r="J25" s="9">
        <v>15335.0</v>
      </c>
      <c r="K25" s="9">
        <v>16192.0</v>
      </c>
      <c r="L25" s="11">
        <f t="shared" ref="L25:M25" si="26">J25-H25</f>
        <v>0</v>
      </c>
      <c r="M25" s="11">
        <f t="shared" si="26"/>
        <v>0</v>
      </c>
      <c r="N25" s="11">
        <f t="shared" si="18"/>
        <v>177</v>
      </c>
      <c r="O25" s="9" t="s">
        <v>286</v>
      </c>
      <c r="P25" s="9" t="s">
        <v>37</v>
      </c>
      <c r="Q25" s="9">
        <f t="shared" si="3"/>
        <v>858</v>
      </c>
      <c r="R25" s="11">
        <f t="shared" si="4"/>
        <v>285</v>
      </c>
      <c r="T25" s="9" t="s">
        <v>38</v>
      </c>
      <c r="U25" s="9">
        <v>1218.0</v>
      </c>
      <c r="V25" s="9" t="s">
        <v>287</v>
      </c>
      <c r="W25" s="9" t="s">
        <v>288</v>
      </c>
      <c r="X25" s="9" t="s">
        <v>289</v>
      </c>
      <c r="Y25" s="9" t="s">
        <v>290</v>
      </c>
      <c r="Z25" s="9" t="s">
        <v>291</v>
      </c>
      <c r="AA25" s="9" t="s">
        <v>292</v>
      </c>
      <c r="AB25" s="12" t="s">
        <v>293</v>
      </c>
      <c r="AF25" s="10" t="s">
        <v>294</v>
      </c>
      <c r="AG25" s="10" t="s">
        <v>295</v>
      </c>
    </row>
    <row r="26">
      <c r="A26" s="9">
        <v>27.0</v>
      </c>
      <c r="B26" s="10" t="s">
        <v>296</v>
      </c>
      <c r="C26" s="9" t="s">
        <v>49</v>
      </c>
      <c r="D26" s="9" t="s">
        <v>62</v>
      </c>
      <c r="E26" s="9" t="s">
        <v>62</v>
      </c>
      <c r="F26" s="9" t="s">
        <v>35</v>
      </c>
      <c r="H26" s="9">
        <v>16236.0</v>
      </c>
      <c r="I26" s="9">
        <v>16712.0</v>
      </c>
      <c r="J26" s="9">
        <v>16236.0</v>
      </c>
      <c r="K26" s="9">
        <v>16712.0</v>
      </c>
      <c r="L26" s="11">
        <f t="shared" ref="L26:M26" si="27">J26-H26</f>
        <v>0</v>
      </c>
      <c r="M26" s="11">
        <f t="shared" si="27"/>
        <v>0</v>
      </c>
      <c r="N26" s="11">
        <f t="shared" si="18"/>
        <v>43</v>
      </c>
      <c r="O26" s="9"/>
      <c r="P26" s="9" t="s">
        <v>37</v>
      </c>
      <c r="Q26" s="9">
        <f t="shared" si="3"/>
        <v>477</v>
      </c>
      <c r="R26" s="11">
        <f t="shared" si="4"/>
        <v>158</v>
      </c>
      <c r="U26" s="9">
        <v>68782.0</v>
      </c>
      <c r="V26" s="9" t="s">
        <v>297</v>
      </c>
      <c r="W26" s="9" t="s">
        <v>298</v>
      </c>
      <c r="X26" s="9" t="s">
        <v>299</v>
      </c>
      <c r="Y26" s="9" t="s">
        <v>300</v>
      </c>
      <c r="Z26" s="9" t="s">
        <v>301</v>
      </c>
      <c r="AA26" s="9" t="s">
        <v>302</v>
      </c>
      <c r="AB26" s="12" t="s">
        <v>303</v>
      </c>
      <c r="AF26" s="10" t="s">
        <v>304</v>
      </c>
      <c r="AG26" s="10" t="s">
        <v>305</v>
      </c>
    </row>
    <row r="27">
      <c r="A27" s="9">
        <v>28.0</v>
      </c>
      <c r="B27" s="10" t="s">
        <v>306</v>
      </c>
      <c r="C27" s="9" t="s">
        <v>62</v>
      </c>
      <c r="D27" s="9" t="s">
        <v>75</v>
      </c>
      <c r="E27" s="9" t="s">
        <v>49</v>
      </c>
      <c r="F27" s="9" t="s">
        <v>35</v>
      </c>
      <c r="H27" s="9">
        <v>16699.0</v>
      </c>
      <c r="I27" s="9">
        <v>17037.0</v>
      </c>
      <c r="J27" s="9">
        <v>16699.0</v>
      </c>
      <c r="K27" s="9">
        <v>17037.0</v>
      </c>
      <c r="L27" s="11">
        <f t="shared" ref="L27:M27" si="28">J27-H27</f>
        <v>0</v>
      </c>
      <c r="M27" s="11">
        <f t="shared" si="28"/>
        <v>0</v>
      </c>
      <c r="N27" s="11">
        <f t="shared" si="18"/>
        <v>-14</v>
      </c>
      <c r="O27" s="9"/>
      <c r="P27" s="9" t="s">
        <v>37</v>
      </c>
      <c r="Q27" s="9">
        <f t="shared" si="3"/>
        <v>339</v>
      </c>
      <c r="R27" s="11">
        <f t="shared" si="4"/>
        <v>112</v>
      </c>
      <c r="T27" s="9" t="s">
        <v>38</v>
      </c>
      <c r="U27" s="9">
        <v>4087.0</v>
      </c>
      <c r="V27" s="9" t="s">
        <v>307</v>
      </c>
      <c r="W27" s="9" t="s">
        <v>308</v>
      </c>
      <c r="X27" s="9" t="s">
        <v>309</v>
      </c>
      <c r="Y27" s="9" t="s">
        <v>310</v>
      </c>
      <c r="Z27" s="9" t="s">
        <v>311</v>
      </c>
      <c r="AA27" s="9" t="s">
        <v>312</v>
      </c>
      <c r="AB27" s="13" t="s">
        <v>313</v>
      </c>
      <c r="AF27" s="10" t="s">
        <v>314</v>
      </c>
      <c r="AG27" s="10" t="s">
        <v>315</v>
      </c>
    </row>
    <row r="28">
      <c r="A28" s="9">
        <v>29.0</v>
      </c>
      <c r="B28" s="10" t="s">
        <v>316</v>
      </c>
      <c r="C28" s="9" t="s">
        <v>75</v>
      </c>
      <c r="D28" s="9" t="s">
        <v>33</v>
      </c>
      <c r="E28" s="9" t="s">
        <v>75</v>
      </c>
      <c r="F28" s="9" t="s">
        <v>317</v>
      </c>
      <c r="G28" s="9" t="s">
        <v>318</v>
      </c>
      <c r="H28" s="9">
        <v>17030.0</v>
      </c>
      <c r="I28" s="9">
        <v>24241.0</v>
      </c>
      <c r="J28" s="9">
        <v>17030.0</v>
      </c>
      <c r="K28" s="9">
        <v>24241.0</v>
      </c>
      <c r="L28" s="11">
        <f t="shared" ref="L28:M28" si="29">J28-H28</f>
        <v>0</v>
      </c>
      <c r="M28" s="11">
        <f t="shared" si="29"/>
        <v>0</v>
      </c>
      <c r="N28" s="11">
        <f t="shared" si="18"/>
        <v>-8</v>
      </c>
      <c r="O28" s="9"/>
      <c r="P28" s="9" t="s">
        <v>37</v>
      </c>
      <c r="Q28" s="9">
        <f t="shared" si="3"/>
        <v>7212</v>
      </c>
      <c r="R28" s="11">
        <f t="shared" si="4"/>
        <v>2403</v>
      </c>
      <c r="T28" s="9" t="s">
        <v>165</v>
      </c>
      <c r="U28" s="9">
        <v>70480.0</v>
      </c>
      <c r="V28" s="9" t="s">
        <v>319</v>
      </c>
      <c r="W28" s="9" t="s">
        <v>320</v>
      </c>
      <c r="X28" s="9" t="s">
        <v>321</v>
      </c>
      <c r="Y28" s="9" t="s">
        <v>322</v>
      </c>
      <c r="Z28" s="9" t="s">
        <v>323</v>
      </c>
      <c r="AA28" s="9" t="s">
        <v>324</v>
      </c>
      <c r="AB28" s="12" t="s">
        <v>325</v>
      </c>
      <c r="AF28" s="10" t="s">
        <v>326</v>
      </c>
      <c r="AG28" s="10" t="s">
        <v>327</v>
      </c>
    </row>
    <row r="29">
      <c r="A29" s="9">
        <v>30.0</v>
      </c>
      <c r="B29" s="10" t="s">
        <v>328</v>
      </c>
      <c r="C29" s="9" t="s">
        <v>33</v>
      </c>
      <c r="D29" s="9" t="s">
        <v>34</v>
      </c>
      <c r="E29" s="9" t="s">
        <v>34</v>
      </c>
      <c r="F29" s="9" t="s">
        <v>329</v>
      </c>
      <c r="G29" s="9" t="s">
        <v>330</v>
      </c>
      <c r="H29" s="9">
        <v>24238.0</v>
      </c>
      <c r="I29" s="9">
        <v>25101.0</v>
      </c>
      <c r="J29" s="9">
        <v>24238.0</v>
      </c>
      <c r="K29" s="9">
        <v>25101.0</v>
      </c>
      <c r="L29" s="11">
        <f t="shared" ref="L29:M29" si="30">J29-H29</f>
        <v>0</v>
      </c>
      <c r="M29" s="11">
        <f t="shared" si="30"/>
        <v>0</v>
      </c>
      <c r="N29" s="11">
        <f t="shared" si="18"/>
        <v>-4</v>
      </c>
      <c r="O29" s="9"/>
      <c r="P29" s="9" t="s">
        <v>37</v>
      </c>
      <c r="Q29" s="9">
        <f t="shared" si="3"/>
        <v>864</v>
      </c>
      <c r="R29" s="11">
        <f t="shared" si="4"/>
        <v>287</v>
      </c>
      <c r="T29" s="9" t="s">
        <v>38</v>
      </c>
      <c r="U29" s="9">
        <v>68920.0</v>
      </c>
      <c r="V29" s="9" t="s">
        <v>331</v>
      </c>
      <c r="W29" s="9" t="s">
        <v>332</v>
      </c>
      <c r="X29" s="9" t="s">
        <v>333</v>
      </c>
      <c r="Y29" s="9" t="s">
        <v>334</v>
      </c>
      <c r="Z29" s="9" t="s">
        <v>103</v>
      </c>
      <c r="AA29" s="9" t="s">
        <v>335</v>
      </c>
      <c r="AB29" s="12" t="s">
        <v>336</v>
      </c>
      <c r="AF29" s="10" t="s">
        <v>337</v>
      </c>
      <c r="AG29" s="10" t="s">
        <v>338</v>
      </c>
    </row>
    <row r="30">
      <c r="A30" s="9">
        <v>31.0</v>
      </c>
      <c r="B30" s="10" t="s">
        <v>339</v>
      </c>
      <c r="C30" s="9" t="s">
        <v>34</v>
      </c>
      <c r="D30" s="9" t="s">
        <v>49</v>
      </c>
      <c r="E30" s="9" t="s">
        <v>33</v>
      </c>
      <c r="F30" s="9" t="s">
        <v>329</v>
      </c>
      <c r="G30" s="9" t="s">
        <v>340</v>
      </c>
      <c r="H30" s="9">
        <v>25123.0</v>
      </c>
      <c r="I30" s="9">
        <v>26241.0</v>
      </c>
      <c r="J30" s="9">
        <v>25117.0</v>
      </c>
      <c r="K30" s="9">
        <v>26241.0</v>
      </c>
      <c r="L30" s="11">
        <f t="shared" ref="L30:M30" si="31">J30-H30</f>
        <v>-6</v>
      </c>
      <c r="M30" s="11">
        <f t="shared" si="31"/>
        <v>0</v>
      </c>
      <c r="N30" s="11">
        <f t="shared" si="18"/>
        <v>15</v>
      </c>
      <c r="O30" s="9"/>
      <c r="P30" s="9" t="s">
        <v>37</v>
      </c>
      <c r="Q30" s="9">
        <f t="shared" si="3"/>
        <v>1125</v>
      </c>
      <c r="R30" s="11">
        <f t="shared" si="4"/>
        <v>374</v>
      </c>
      <c r="T30" s="9" t="s">
        <v>38</v>
      </c>
      <c r="U30" s="9">
        <v>67210.0</v>
      </c>
      <c r="V30" s="9" t="s">
        <v>341</v>
      </c>
      <c r="W30" s="9" t="s">
        <v>342</v>
      </c>
      <c r="X30" s="9" t="s">
        <v>343</v>
      </c>
      <c r="Y30" s="9" t="s">
        <v>344</v>
      </c>
      <c r="Z30" s="9" t="s">
        <v>345</v>
      </c>
      <c r="AA30" s="9" t="s">
        <v>346</v>
      </c>
      <c r="AB30" s="12" t="s">
        <v>347</v>
      </c>
      <c r="AF30" s="10" t="s">
        <v>348</v>
      </c>
      <c r="AG30" s="10" t="s">
        <v>349</v>
      </c>
    </row>
    <row r="31">
      <c r="A31" s="9">
        <v>32.0</v>
      </c>
      <c r="B31" s="10" t="s">
        <v>350</v>
      </c>
      <c r="C31" s="9" t="s">
        <v>49</v>
      </c>
      <c r="D31" s="9" t="s">
        <v>62</v>
      </c>
      <c r="E31" s="9" t="s">
        <v>62</v>
      </c>
      <c r="F31" s="9" t="s">
        <v>329</v>
      </c>
      <c r="G31" s="9" t="s">
        <v>351</v>
      </c>
      <c r="H31" s="9">
        <v>26244.0</v>
      </c>
      <c r="I31" s="9">
        <v>28223.0</v>
      </c>
      <c r="J31" s="9">
        <v>26244.0</v>
      </c>
      <c r="K31" s="9">
        <v>28223.0</v>
      </c>
      <c r="L31" s="11">
        <f t="shared" ref="L31:M31" si="32">J31-H31</f>
        <v>0</v>
      </c>
      <c r="M31" s="11">
        <f t="shared" si="32"/>
        <v>0</v>
      </c>
      <c r="N31" s="11">
        <f t="shared" si="18"/>
        <v>2</v>
      </c>
      <c r="O31" s="9"/>
      <c r="P31" s="9" t="s">
        <v>37</v>
      </c>
      <c r="Q31" s="9">
        <f t="shared" si="3"/>
        <v>1980</v>
      </c>
      <c r="R31" s="11">
        <f t="shared" si="4"/>
        <v>659</v>
      </c>
      <c r="U31" s="9">
        <v>1827.0</v>
      </c>
      <c r="V31" s="9" t="s">
        <v>352</v>
      </c>
      <c r="W31" s="9" t="s">
        <v>353</v>
      </c>
      <c r="X31" s="9" t="s">
        <v>354</v>
      </c>
      <c r="Y31" s="9" t="s">
        <v>355</v>
      </c>
      <c r="Z31" s="9" t="s">
        <v>356</v>
      </c>
      <c r="AA31" s="9" t="s">
        <v>357</v>
      </c>
      <c r="AB31" s="12" t="s">
        <v>358</v>
      </c>
      <c r="AF31" s="10" t="s">
        <v>359</v>
      </c>
      <c r="AG31" s="10" t="s">
        <v>360</v>
      </c>
    </row>
    <row r="32">
      <c r="A32" s="9">
        <v>33.0</v>
      </c>
      <c r="B32" s="10" t="s">
        <v>361</v>
      </c>
      <c r="C32" s="9" t="s">
        <v>62</v>
      </c>
      <c r="D32" s="9" t="s">
        <v>75</v>
      </c>
      <c r="E32" s="9" t="s">
        <v>49</v>
      </c>
      <c r="F32" s="9" t="s">
        <v>35</v>
      </c>
      <c r="H32" s="9">
        <v>28223.0</v>
      </c>
      <c r="I32" s="9">
        <v>28828.0</v>
      </c>
      <c r="J32" s="9">
        <v>28223.0</v>
      </c>
      <c r="K32" s="9">
        <v>28828.0</v>
      </c>
      <c r="L32" s="11">
        <f t="shared" ref="L32:M32" si="33">J32-H32</f>
        <v>0</v>
      </c>
      <c r="M32" s="11">
        <f t="shared" si="33"/>
        <v>0</v>
      </c>
      <c r="N32" s="11">
        <f t="shared" si="18"/>
        <v>-1</v>
      </c>
      <c r="O32" s="9"/>
      <c r="P32" s="9" t="s">
        <v>37</v>
      </c>
      <c r="Q32" s="9">
        <f t="shared" si="3"/>
        <v>606</v>
      </c>
      <c r="R32" s="11">
        <f t="shared" si="4"/>
        <v>201</v>
      </c>
      <c r="T32" s="9" t="s">
        <v>38</v>
      </c>
      <c r="U32" s="9">
        <v>1821.0</v>
      </c>
      <c r="V32" s="9" t="s">
        <v>362</v>
      </c>
      <c r="W32" s="9" t="s">
        <v>363</v>
      </c>
      <c r="X32" s="9" t="s">
        <v>364</v>
      </c>
      <c r="Y32" s="9" t="s">
        <v>365</v>
      </c>
      <c r="Z32" s="9" t="s">
        <v>366</v>
      </c>
      <c r="AA32" s="9" t="s">
        <v>367</v>
      </c>
      <c r="AB32" s="13" t="s">
        <v>368</v>
      </c>
      <c r="AF32" s="10" t="s">
        <v>369</v>
      </c>
      <c r="AG32" s="10" t="s">
        <v>370</v>
      </c>
    </row>
    <row r="33">
      <c r="A33" s="9">
        <v>34.0</v>
      </c>
      <c r="B33" s="10" t="s">
        <v>371</v>
      </c>
      <c r="C33" s="9" t="s">
        <v>75</v>
      </c>
      <c r="D33" s="9" t="s">
        <v>33</v>
      </c>
      <c r="E33" s="9" t="s">
        <v>75</v>
      </c>
      <c r="F33" s="9" t="s">
        <v>35</v>
      </c>
      <c r="H33" s="9">
        <v>28877.0</v>
      </c>
      <c r="I33" s="9">
        <v>29005.0</v>
      </c>
      <c r="J33" s="9">
        <v>28838.0</v>
      </c>
      <c r="K33" s="9">
        <v>29005.0</v>
      </c>
      <c r="L33" s="11">
        <f t="shared" ref="L33:M33" si="34">J33-H33</f>
        <v>-39</v>
      </c>
      <c r="M33" s="11">
        <f t="shared" si="34"/>
        <v>0</v>
      </c>
      <c r="N33" s="11">
        <f t="shared" si="18"/>
        <v>9</v>
      </c>
      <c r="O33" s="9"/>
      <c r="P33" s="9" t="s">
        <v>37</v>
      </c>
      <c r="Q33" s="9">
        <f t="shared" si="3"/>
        <v>168</v>
      </c>
      <c r="R33" s="11">
        <f t="shared" si="4"/>
        <v>55</v>
      </c>
      <c r="T33" s="9" t="s">
        <v>38</v>
      </c>
      <c r="U33" s="9">
        <v>1838.0</v>
      </c>
      <c r="V33" s="9" t="s">
        <v>372</v>
      </c>
      <c r="W33" s="9" t="s">
        <v>373</v>
      </c>
      <c r="X33" s="9" t="s">
        <v>374</v>
      </c>
      <c r="Y33" s="9" t="s">
        <v>375</v>
      </c>
      <c r="Z33" s="9" t="s">
        <v>376</v>
      </c>
      <c r="AA33" s="9" t="s">
        <v>377</v>
      </c>
      <c r="AB33" s="13" t="s">
        <v>378</v>
      </c>
      <c r="AF33" s="10" t="s">
        <v>379</v>
      </c>
      <c r="AG33" s="10" t="s">
        <v>380</v>
      </c>
    </row>
    <row r="34">
      <c r="A34" s="9">
        <v>35.0</v>
      </c>
      <c r="B34" s="10" t="s">
        <v>381</v>
      </c>
      <c r="C34" s="9" t="s">
        <v>33</v>
      </c>
      <c r="D34" s="9" t="s">
        <v>34</v>
      </c>
      <c r="E34" s="9" t="s">
        <v>34</v>
      </c>
      <c r="F34" s="9" t="s">
        <v>35</v>
      </c>
      <c r="H34" s="9">
        <v>29137.0</v>
      </c>
      <c r="I34" s="9">
        <v>30048.0</v>
      </c>
      <c r="J34" s="9">
        <v>29002.0</v>
      </c>
      <c r="K34" s="9">
        <v>30048.0</v>
      </c>
      <c r="L34" s="11">
        <f t="shared" ref="L34:M34" si="35">J34-H34</f>
        <v>-135</v>
      </c>
      <c r="M34" s="11">
        <f t="shared" si="35"/>
        <v>0</v>
      </c>
      <c r="N34" s="11">
        <f t="shared" si="18"/>
        <v>-4</v>
      </c>
      <c r="O34" s="9"/>
      <c r="P34" s="9" t="s">
        <v>37</v>
      </c>
      <c r="Q34" s="9">
        <f t="shared" si="3"/>
        <v>1047</v>
      </c>
      <c r="R34" s="11">
        <f t="shared" si="4"/>
        <v>348</v>
      </c>
      <c r="T34" s="9" t="s">
        <v>38</v>
      </c>
      <c r="U34" s="9">
        <v>70091.0</v>
      </c>
      <c r="V34" s="9" t="s">
        <v>382</v>
      </c>
      <c r="W34" s="9" t="s">
        <v>383</v>
      </c>
      <c r="X34" s="9" t="s">
        <v>384</v>
      </c>
      <c r="Y34" s="9" t="s">
        <v>385</v>
      </c>
      <c r="Z34" s="9" t="s">
        <v>386</v>
      </c>
      <c r="AA34" s="9" t="s">
        <v>387</v>
      </c>
      <c r="AB34" s="12" t="s">
        <v>388</v>
      </c>
      <c r="AF34" s="10" t="s">
        <v>389</v>
      </c>
      <c r="AG34" s="10" t="s">
        <v>390</v>
      </c>
    </row>
    <row r="35">
      <c r="A35" s="9">
        <v>36.0</v>
      </c>
      <c r="B35" s="10" t="s">
        <v>391</v>
      </c>
      <c r="C35" s="9" t="s">
        <v>34</v>
      </c>
      <c r="D35" s="9" t="s">
        <v>49</v>
      </c>
      <c r="E35" s="9" t="s">
        <v>33</v>
      </c>
      <c r="F35" s="9" t="s">
        <v>35</v>
      </c>
      <c r="H35" s="9">
        <v>30065.0</v>
      </c>
      <c r="I35" s="9">
        <v>30430.0</v>
      </c>
      <c r="J35" s="9">
        <v>30065.0</v>
      </c>
      <c r="K35" s="9">
        <v>30430.0</v>
      </c>
      <c r="L35" s="11">
        <f t="shared" ref="L35:M35" si="36">J35-H35</f>
        <v>0</v>
      </c>
      <c r="M35" s="11">
        <f t="shared" si="36"/>
        <v>0</v>
      </c>
      <c r="N35" s="11">
        <f t="shared" si="18"/>
        <v>16</v>
      </c>
      <c r="O35" s="9"/>
      <c r="P35" s="9" t="s">
        <v>37</v>
      </c>
      <c r="Q35" s="9">
        <f t="shared" si="3"/>
        <v>366</v>
      </c>
      <c r="R35" s="11">
        <f t="shared" si="4"/>
        <v>121</v>
      </c>
      <c r="T35" s="9" t="s">
        <v>38</v>
      </c>
      <c r="U35" s="9">
        <v>68563.0</v>
      </c>
      <c r="V35" s="9" t="s">
        <v>392</v>
      </c>
      <c r="W35" s="9" t="s">
        <v>393</v>
      </c>
      <c r="X35" s="9" t="s">
        <v>394</v>
      </c>
      <c r="Y35" s="9" t="s">
        <v>395</v>
      </c>
      <c r="Z35" s="9" t="s">
        <v>396</v>
      </c>
      <c r="AA35" s="9" t="s">
        <v>397</v>
      </c>
      <c r="AB35" s="12" t="s">
        <v>398</v>
      </c>
      <c r="AF35" s="10" t="s">
        <v>399</v>
      </c>
      <c r="AG35" s="10" t="s">
        <v>400</v>
      </c>
    </row>
    <row r="36">
      <c r="A36" s="9">
        <v>37.0</v>
      </c>
      <c r="B36" s="10" t="s">
        <v>401</v>
      </c>
      <c r="C36" s="9" t="s">
        <v>49</v>
      </c>
      <c r="D36" s="9" t="s">
        <v>62</v>
      </c>
      <c r="E36" s="9" t="s">
        <v>62</v>
      </c>
      <c r="F36" s="9" t="s">
        <v>35</v>
      </c>
      <c r="H36" s="9">
        <v>30433.0</v>
      </c>
      <c r="I36" s="9">
        <v>30666.0</v>
      </c>
      <c r="J36" s="9">
        <v>30433.0</v>
      </c>
      <c r="K36" s="9">
        <v>30666.0</v>
      </c>
      <c r="L36" s="11">
        <f t="shared" ref="L36:M36" si="37">J36-H36</f>
        <v>0</v>
      </c>
      <c r="M36" s="11">
        <f t="shared" si="37"/>
        <v>0</v>
      </c>
      <c r="N36" s="11">
        <f t="shared" si="18"/>
        <v>2</v>
      </c>
      <c r="O36" s="9"/>
      <c r="P36" s="9" t="s">
        <v>37</v>
      </c>
      <c r="Q36" s="9">
        <f t="shared" si="3"/>
        <v>234</v>
      </c>
      <c r="R36" s="11">
        <f t="shared" si="4"/>
        <v>77</v>
      </c>
      <c r="U36" s="9">
        <v>4209.0</v>
      </c>
      <c r="V36" s="9" t="s">
        <v>402</v>
      </c>
      <c r="W36" s="9" t="s">
        <v>403</v>
      </c>
      <c r="X36" s="9" t="s">
        <v>404</v>
      </c>
      <c r="Y36" s="9" t="s">
        <v>405</v>
      </c>
      <c r="Z36" s="9" t="s">
        <v>406</v>
      </c>
      <c r="AA36" s="9" t="s">
        <v>407</v>
      </c>
      <c r="AB36" s="12" t="s">
        <v>408</v>
      </c>
      <c r="AF36" s="10" t="s">
        <v>409</v>
      </c>
      <c r="AG36" s="10" t="s">
        <v>410</v>
      </c>
    </row>
    <row r="37">
      <c r="A37" s="9">
        <v>38.0</v>
      </c>
      <c r="B37" s="10" t="s">
        <v>411</v>
      </c>
      <c r="C37" s="9" t="s">
        <v>62</v>
      </c>
      <c r="D37" s="9" t="s">
        <v>75</v>
      </c>
      <c r="E37" s="9" t="s">
        <v>49</v>
      </c>
      <c r="F37" s="9" t="s">
        <v>412</v>
      </c>
      <c r="G37" s="9" t="s">
        <v>413</v>
      </c>
      <c r="H37" s="9">
        <v>30705.0</v>
      </c>
      <c r="I37" s="9">
        <v>31811.0</v>
      </c>
      <c r="J37" s="9">
        <v>30705.0</v>
      </c>
      <c r="K37" s="9">
        <v>31811.0</v>
      </c>
      <c r="L37" s="11">
        <f t="shared" ref="L37:M37" si="38">J37-H37</f>
        <v>0</v>
      </c>
      <c r="M37" s="11">
        <f t="shared" si="38"/>
        <v>0</v>
      </c>
      <c r="N37" s="11">
        <f t="shared" si="18"/>
        <v>38</v>
      </c>
      <c r="O37" s="9"/>
      <c r="P37" s="9" t="s">
        <v>37</v>
      </c>
      <c r="Q37" s="9">
        <f t="shared" si="3"/>
        <v>1107</v>
      </c>
      <c r="R37" s="11">
        <f t="shared" si="4"/>
        <v>368</v>
      </c>
      <c r="T37" s="9" t="s">
        <v>38</v>
      </c>
      <c r="U37" s="9">
        <v>68702.0</v>
      </c>
      <c r="V37" s="9" t="s">
        <v>414</v>
      </c>
      <c r="W37" s="9" t="s">
        <v>415</v>
      </c>
      <c r="X37" s="9" t="s">
        <v>416</v>
      </c>
      <c r="Y37" s="9" t="s">
        <v>417</v>
      </c>
      <c r="Z37" s="9" t="s">
        <v>418</v>
      </c>
      <c r="AA37" s="9" t="s">
        <v>419</v>
      </c>
      <c r="AB37" s="13" t="s">
        <v>420</v>
      </c>
      <c r="AF37" s="10" t="s">
        <v>421</v>
      </c>
      <c r="AG37" s="10" t="s">
        <v>422</v>
      </c>
    </row>
    <row r="38">
      <c r="A38" s="9">
        <v>39.0</v>
      </c>
      <c r="B38" s="10" t="s">
        <v>423</v>
      </c>
      <c r="C38" s="9" t="s">
        <v>75</v>
      </c>
      <c r="D38" s="9" t="s">
        <v>33</v>
      </c>
      <c r="E38" s="9" t="s">
        <v>75</v>
      </c>
      <c r="F38" s="9" t="s">
        <v>35</v>
      </c>
      <c r="G38" s="9" t="s">
        <v>424</v>
      </c>
      <c r="H38" s="9">
        <v>31822.0</v>
      </c>
      <c r="I38" s="9">
        <v>32091.0</v>
      </c>
      <c r="J38" s="9">
        <v>31822.0</v>
      </c>
      <c r="K38" s="9">
        <v>32091.0</v>
      </c>
      <c r="L38" s="11">
        <f t="shared" ref="L38:M38" si="39">J38-H38</f>
        <v>0</v>
      </c>
      <c r="M38" s="11">
        <f t="shared" si="39"/>
        <v>0</v>
      </c>
      <c r="N38" s="11">
        <f t="shared" si="18"/>
        <v>10</v>
      </c>
      <c r="O38" s="9"/>
      <c r="P38" s="9" t="s">
        <v>37</v>
      </c>
      <c r="Q38" s="9">
        <f t="shared" si="3"/>
        <v>270</v>
      </c>
      <c r="R38" s="11">
        <f t="shared" si="4"/>
        <v>89</v>
      </c>
      <c r="T38" s="9" t="s">
        <v>38</v>
      </c>
      <c r="U38" s="9">
        <v>3648.0</v>
      </c>
      <c r="V38" s="9" t="s">
        <v>425</v>
      </c>
      <c r="W38" s="9" t="s">
        <v>426</v>
      </c>
      <c r="X38" s="9" t="s">
        <v>427</v>
      </c>
      <c r="Y38" s="9" t="s">
        <v>428</v>
      </c>
      <c r="Z38" s="9" t="s">
        <v>429</v>
      </c>
      <c r="AA38" s="9" t="s">
        <v>430</v>
      </c>
      <c r="AB38" s="12" t="s">
        <v>431</v>
      </c>
      <c r="AF38" s="10" t="s">
        <v>432</v>
      </c>
      <c r="AG38" s="10" t="s">
        <v>433</v>
      </c>
    </row>
    <row r="39">
      <c r="A39" s="9">
        <v>40.0</v>
      </c>
      <c r="B39" s="10" t="s">
        <v>434</v>
      </c>
      <c r="C39" s="9" t="s">
        <v>33</v>
      </c>
      <c r="D39" s="9" t="s">
        <v>34</v>
      </c>
      <c r="E39" s="9" t="s">
        <v>34</v>
      </c>
      <c r="F39" s="9" t="s">
        <v>35</v>
      </c>
      <c r="H39" s="9">
        <v>32163.0</v>
      </c>
      <c r="I39" s="9">
        <v>32363.0</v>
      </c>
      <c r="J39" s="9">
        <v>32091.0</v>
      </c>
      <c r="K39" s="9">
        <v>32363.0</v>
      </c>
      <c r="L39" s="11">
        <f t="shared" ref="L39:M39" si="40">J39-H39</f>
        <v>-72</v>
      </c>
      <c r="M39" s="11">
        <f t="shared" si="40"/>
        <v>0</v>
      </c>
      <c r="N39" s="11">
        <f t="shared" si="18"/>
        <v>-1</v>
      </c>
      <c r="O39" s="9"/>
      <c r="P39" s="9" t="s">
        <v>37</v>
      </c>
      <c r="Q39" s="9">
        <f t="shared" si="3"/>
        <v>273</v>
      </c>
      <c r="R39" s="11">
        <f t="shared" si="4"/>
        <v>90</v>
      </c>
      <c r="T39" s="9" t="s">
        <v>38</v>
      </c>
      <c r="U39" s="9">
        <v>2393.0</v>
      </c>
      <c r="V39" s="9" t="s">
        <v>435</v>
      </c>
      <c r="W39" s="9" t="s">
        <v>436</v>
      </c>
      <c r="X39" s="9" t="s">
        <v>437</v>
      </c>
      <c r="Y39" s="9" t="s">
        <v>438</v>
      </c>
      <c r="Z39" s="9" t="s">
        <v>439</v>
      </c>
      <c r="AA39" s="9" t="s">
        <v>440</v>
      </c>
      <c r="AB39" s="12" t="s">
        <v>441</v>
      </c>
      <c r="AF39" s="10" t="s">
        <v>442</v>
      </c>
      <c r="AG39" s="10" t="s">
        <v>443</v>
      </c>
    </row>
    <row r="40">
      <c r="A40" s="9">
        <v>41.0</v>
      </c>
      <c r="B40" s="10" t="s">
        <v>444</v>
      </c>
      <c r="C40" s="9" t="s">
        <v>34</v>
      </c>
      <c r="D40" s="9" t="s">
        <v>49</v>
      </c>
      <c r="E40" s="9" t="s">
        <v>33</v>
      </c>
      <c r="F40" s="9" t="s">
        <v>35</v>
      </c>
      <c r="H40" s="9">
        <v>32363.0</v>
      </c>
      <c r="I40" s="9">
        <v>32557.0</v>
      </c>
      <c r="J40" s="9">
        <v>32363.0</v>
      </c>
      <c r="K40" s="9">
        <v>32557.0</v>
      </c>
      <c r="L40" s="11">
        <f t="shared" ref="L40:M40" si="41">J40-H40</f>
        <v>0</v>
      </c>
      <c r="M40" s="11">
        <f t="shared" si="41"/>
        <v>0</v>
      </c>
      <c r="N40" s="11">
        <f t="shared" si="18"/>
        <v>-1</v>
      </c>
      <c r="O40" s="9"/>
      <c r="P40" s="9" t="s">
        <v>37</v>
      </c>
      <c r="Q40" s="9">
        <f t="shared" si="3"/>
        <v>195</v>
      </c>
      <c r="R40" s="11">
        <f t="shared" si="4"/>
        <v>64</v>
      </c>
      <c r="T40" s="9" t="s">
        <v>38</v>
      </c>
      <c r="U40" s="9">
        <v>2616.0</v>
      </c>
      <c r="V40" s="9" t="s">
        <v>445</v>
      </c>
      <c r="W40" s="9" t="s">
        <v>446</v>
      </c>
      <c r="X40" s="9" t="s">
        <v>447</v>
      </c>
      <c r="Y40" s="9" t="s">
        <v>448</v>
      </c>
      <c r="Z40" s="9" t="s">
        <v>449</v>
      </c>
      <c r="AA40" s="9" t="s">
        <v>450</v>
      </c>
      <c r="AB40" s="12" t="s">
        <v>451</v>
      </c>
      <c r="AF40" s="10" t="s">
        <v>452</v>
      </c>
      <c r="AG40" s="10" t="s">
        <v>453</v>
      </c>
    </row>
    <row r="41">
      <c r="A41" s="9">
        <v>42.0</v>
      </c>
      <c r="B41" s="10" t="s">
        <v>454</v>
      </c>
      <c r="C41" s="9" t="s">
        <v>49</v>
      </c>
      <c r="D41" s="9" t="s">
        <v>62</v>
      </c>
      <c r="E41" s="9" t="s">
        <v>62</v>
      </c>
      <c r="F41" s="9" t="s">
        <v>35</v>
      </c>
      <c r="H41" s="9">
        <v>32554.0</v>
      </c>
      <c r="I41" s="9">
        <v>32949.0</v>
      </c>
      <c r="J41" s="9">
        <v>32554.0</v>
      </c>
      <c r="K41" s="9">
        <v>32949.0</v>
      </c>
      <c r="L41" s="11">
        <f t="shared" ref="L41:M41" si="42">J41-H41</f>
        <v>0</v>
      </c>
      <c r="M41" s="11">
        <f t="shared" si="42"/>
        <v>0</v>
      </c>
      <c r="N41" s="11">
        <f t="shared" si="18"/>
        <v>-4</v>
      </c>
      <c r="O41" s="9"/>
      <c r="P41" s="9" t="s">
        <v>37</v>
      </c>
      <c r="Q41" s="9">
        <f t="shared" si="3"/>
        <v>396</v>
      </c>
      <c r="R41" s="11">
        <f t="shared" si="4"/>
        <v>131</v>
      </c>
      <c r="T41" s="9" t="s">
        <v>109</v>
      </c>
      <c r="U41" s="9">
        <v>69502.0</v>
      </c>
      <c r="V41" s="9" t="s">
        <v>455</v>
      </c>
      <c r="W41" s="9" t="s">
        <v>456</v>
      </c>
      <c r="X41" s="9" t="s">
        <v>457</v>
      </c>
      <c r="Y41" s="9" t="s">
        <v>458</v>
      </c>
      <c r="Z41" s="9" t="s">
        <v>459</v>
      </c>
      <c r="AA41" s="9" t="s">
        <v>460</v>
      </c>
      <c r="AB41" s="12" t="s">
        <v>461</v>
      </c>
      <c r="AF41" s="10" t="s">
        <v>462</v>
      </c>
      <c r="AG41" s="10" t="s">
        <v>463</v>
      </c>
    </row>
    <row r="42">
      <c r="A42" s="9">
        <v>43.0</v>
      </c>
      <c r="B42" s="10" t="s">
        <v>464</v>
      </c>
      <c r="C42" s="9" t="s">
        <v>62</v>
      </c>
      <c r="D42" s="9" t="s">
        <v>75</v>
      </c>
      <c r="E42" s="9" t="s">
        <v>49</v>
      </c>
      <c r="F42" s="9" t="s">
        <v>35</v>
      </c>
      <c r="H42" s="9">
        <v>33247.0</v>
      </c>
      <c r="I42" s="9">
        <v>33714.0</v>
      </c>
      <c r="J42" s="9">
        <v>33247.0</v>
      </c>
      <c r="K42" s="9">
        <v>33714.0</v>
      </c>
      <c r="L42" s="11">
        <f t="shared" ref="L42:M42" si="43">J42-H42</f>
        <v>0</v>
      </c>
      <c r="M42" s="11">
        <f t="shared" si="43"/>
        <v>0</v>
      </c>
      <c r="N42" s="11">
        <f t="shared" si="18"/>
        <v>297</v>
      </c>
      <c r="O42" s="9" t="s">
        <v>465</v>
      </c>
      <c r="P42" s="9" t="s">
        <v>37</v>
      </c>
      <c r="Q42" s="9">
        <f t="shared" si="3"/>
        <v>468</v>
      </c>
      <c r="R42" s="11">
        <f t="shared" si="4"/>
        <v>155</v>
      </c>
      <c r="T42" s="9" t="s">
        <v>38</v>
      </c>
      <c r="U42" s="9">
        <v>70644.0</v>
      </c>
      <c r="V42" s="9" t="s">
        <v>466</v>
      </c>
      <c r="W42" s="9" t="s">
        <v>467</v>
      </c>
      <c r="X42" s="9" t="s">
        <v>468</v>
      </c>
      <c r="Y42" s="9" t="s">
        <v>469</v>
      </c>
      <c r="Z42" s="9" t="s">
        <v>470</v>
      </c>
      <c r="AA42" s="9" t="s">
        <v>471</v>
      </c>
      <c r="AB42" s="13" t="s">
        <v>472</v>
      </c>
      <c r="AF42" s="10" t="s">
        <v>473</v>
      </c>
      <c r="AG42" s="10" t="s">
        <v>474</v>
      </c>
    </row>
    <row r="43">
      <c r="A43" s="9">
        <v>44.0</v>
      </c>
      <c r="B43" s="10" t="s">
        <v>475</v>
      </c>
      <c r="C43" s="9" t="s">
        <v>75</v>
      </c>
      <c r="D43" s="9" t="s">
        <v>33</v>
      </c>
      <c r="E43" s="9" t="s">
        <v>75</v>
      </c>
      <c r="F43" s="9" t="s">
        <v>35</v>
      </c>
      <c r="H43" s="9">
        <v>33846.0</v>
      </c>
      <c r="I43" s="9">
        <v>34154.0</v>
      </c>
      <c r="J43" s="9">
        <v>33846.0</v>
      </c>
      <c r="K43" s="9">
        <v>34154.0</v>
      </c>
      <c r="L43" s="11">
        <f t="shared" ref="L43:M43" si="44">J43-H43</f>
        <v>0</v>
      </c>
      <c r="M43" s="11">
        <f t="shared" si="44"/>
        <v>0</v>
      </c>
      <c r="N43" s="11">
        <f t="shared" si="18"/>
        <v>131</v>
      </c>
      <c r="O43" s="13" t="s">
        <v>476</v>
      </c>
      <c r="P43" s="9" t="s">
        <v>37</v>
      </c>
      <c r="Q43" s="9">
        <f t="shared" si="3"/>
        <v>309</v>
      </c>
      <c r="R43" s="11">
        <f t="shared" si="4"/>
        <v>102</v>
      </c>
      <c r="T43" s="9" t="s">
        <v>38</v>
      </c>
      <c r="U43" s="9">
        <v>4277.0</v>
      </c>
      <c r="V43" s="9" t="s">
        <v>477</v>
      </c>
      <c r="W43" s="9" t="s">
        <v>478</v>
      </c>
      <c r="X43" s="9" t="s">
        <v>479</v>
      </c>
      <c r="Y43" s="9" t="s">
        <v>480</v>
      </c>
      <c r="Z43" s="9" t="s">
        <v>481</v>
      </c>
      <c r="AA43" s="9" t="s">
        <v>482</v>
      </c>
      <c r="AB43" s="12" t="s">
        <v>483</v>
      </c>
      <c r="AF43" s="10" t="s">
        <v>484</v>
      </c>
      <c r="AG43" s="10" t="s">
        <v>485</v>
      </c>
    </row>
    <row r="44">
      <c r="A44" s="9">
        <v>45.0</v>
      </c>
      <c r="B44" s="10" t="s">
        <v>486</v>
      </c>
      <c r="C44" s="9" t="s">
        <v>33</v>
      </c>
      <c r="D44" s="9" t="s">
        <v>34</v>
      </c>
      <c r="E44" s="9" t="s">
        <v>34</v>
      </c>
      <c r="F44" s="9" t="s">
        <v>35</v>
      </c>
      <c r="H44" s="9">
        <v>34251.0</v>
      </c>
      <c r="I44" s="9">
        <v>34643.0</v>
      </c>
      <c r="J44" s="9">
        <v>34251.0</v>
      </c>
      <c r="K44" s="9">
        <v>34643.0</v>
      </c>
      <c r="L44" s="11">
        <f t="shared" ref="L44:M44" si="45">J44-H44</f>
        <v>0</v>
      </c>
      <c r="M44" s="11">
        <f t="shared" si="45"/>
        <v>0</v>
      </c>
      <c r="N44" s="11">
        <f t="shared" si="18"/>
        <v>96</v>
      </c>
      <c r="O44" s="9" t="s">
        <v>487</v>
      </c>
      <c r="P44" s="9" t="s">
        <v>37</v>
      </c>
      <c r="Q44" s="9">
        <f t="shared" si="3"/>
        <v>393</v>
      </c>
      <c r="R44" s="11">
        <f t="shared" si="4"/>
        <v>130</v>
      </c>
      <c r="T44" s="9" t="s">
        <v>38</v>
      </c>
      <c r="U44" s="9">
        <v>4591.0</v>
      </c>
      <c r="V44" s="9" t="s">
        <v>488</v>
      </c>
      <c r="W44" s="9" t="s">
        <v>489</v>
      </c>
      <c r="X44" s="9" t="s">
        <v>490</v>
      </c>
      <c r="Y44" s="9" t="s">
        <v>491</v>
      </c>
      <c r="Z44" s="9" t="s">
        <v>492</v>
      </c>
      <c r="AA44" s="9" t="s">
        <v>493</v>
      </c>
      <c r="AB44" s="12" t="s">
        <v>494</v>
      </c>
      <c r="AF44" s="10" t="s">
        <v>495</v>
      </c>
      <c r="AG44" s="10" t="s">
        <v>496</v>
      </c>
    </row>
    <row r="45">
      <c r="A45" s="9">
        <v>46.0</v>
      </c>
      <c r="B45" s="10" t="s">
        <v>497</v>
      </c>
      <c r="C45" s="9" t="s">
        <v>34</v>
      </c>
      <c r="D45" s="9" t="s">
        <v>49</v>
      </c>
      <c r="E45" s="9" t="s">
        <v>33</v>
      </c>
      <c r="F45" s="9" t="s">
        <v>35</v>
      </c>
      <c r="H45" s="9">
        <v>34646.0</v>
      </c>
      <c r="I45" s="9">
        <v>35083.0</v>
      </c>
      <c r="J45" s="9">
        <v>34646.0</v>
      </c>
      <c r="K45" s="9">
        <v>35083.0</v>
      </c>
      <c r="L45" s="11">
        <f t="shared" ref="L45:M45" si="46">J45-H45</f>
        <v>0</v>
      </c>
      <c r="M45" s="11">
        <f t="shared" si="46"/>
        <v>0</v>
      </c>
      <c r="N45" s="11">
        <f t="shared" si="18"/>
        <v>2</v>
      </c>
      <c r="O45" s="9"/>
      <c r="P45" s="9" t="s">
        <v>37</v>
      </c>
      <c r="Q45" s="9">
        <f t="shared" si="3"/>
        <v>438</v>
      </c>
      <c r="R45" s="11">
        <f t="shared" si="4"/>
        <v>145</v>
      </c>
      <c r="T45" s="9" t="s">
        <v>38</v>
      </c>
      <c r="U45" s="9">
        <v>62584.0</v>
      </c>
      <c r="V45" s="9" t="s">
        <v>498</v>
      </c>
      <c r="W45" s="9" t="s">
        <v>499</v>
      </c>
      <c r="X45" s="9" t="s">
        <v>500</v>
      </c>
      <c r="Y45" s="9" t="s">
        <v>501</v>
      </c>
      <c r="Z45" s="9" t="s">
        <v>502</v>
      </c>
      <c r="AA45" s="9" t="s">
        <v>503</v>
      </c>
      <c r="AB45" s="12" t="s">
        <v>504</v>
      </c>
      <c r="AF45" s="10" t="s">
        <v>505</v>
      </c>
      <c r="AG45" s="10" t="s">
        <v>506</v>
      </c>
    </row>
    <row r="46">
      <c r="A46" s="9">
        <v>47.0</v>
      </c>
      <c r="B46" s="10" t="s">
        <v>507</v>
      </c>
      <c r="C46" s="9" t="s">
        <v>49</v>
      </c>
      <c r="D46" s="9" t="s">
        <v>62</v>
      </c>
      <c r="E46" s="9" t="s">
        <v>62</v>
      </c>
      <c r="F46" s="9" t="s">
        <v>35</v>
      </c>
      <c r="H46" s="9">
        <v>35172.0</v>
      </c>
      <c r="I46" s="9">
        <v>35273.0</v>
      </c>
      <c r="J46" s="9">
        <v>35172.0</v>
      </c>
      <c r="K46" s="9">
        <v>35273.0</v>
      </c>
      <c r="L46" s="11">
        <f t="shared" ref="L46:M46" si="47">J46-H46</f>
        <v>0</v>
      </c>
      <c r="M46" s="11">
        <f t="shared" si="47"/>
        <v>0</v>
      </c>
      <c r="N46" s="11">
        <f t="shared" si="18"/>
        <v>88</v>
      </c>
      <c r="O46" s="9"/>
      <c r="P46" s="9" t="s">
        <v>37</v>
      </c>
      <c r="Q46" s="9">
        <f t="shared" si="3"/>
        <v>102</v>
      </c>
      <c r="R46" s="11">
        <f t="shared" si="4"/>
        <v>33</v>
      </c>
      <c r="T46" s="9" t="s">
        <v>38</v>
      </c>
      <c r="U46" s="9">
        <v>29060.0</v>
      </c>
      <c r="V46" s="9" t="s">
        <v>508</v>
      </c>
      <c r="W46" s="9" t="s">
        <v>509</v>
      </c>
      <c r="X46" s="9" t="s">
        <v>510</v>
      </c>
      <c r="Y46" s="9" t="s">
        <v>511</v>
      </c>
      <c r="Z46" s="9" t="s">
        <v>512</v>
      </c>
      <c r="AA46" s="9" t="s">
        <v>513</v>
      </c>
      <c r="AB46" s="12" t="s">
        <v>514</v>
      </c>
      <c r="AF46" s="10" t="s">
        <v>515</v>
      </c>
      <c r="AG46" s="10" t="s">
        <v>516</v>
      </c>
    </row>
    <row r="47">
      <c r="A47" s="9">
        <v>48.0</v>
      </c>
      <c r="B47" s="10" t="s">
        <v>517</v>
      </c>
      <c r="C47" s="9" t="s">
        <v>62</v>
      </c>
      <c r="D47" s="9" t="s">
        <v>75</v>
      </c>
      <c r="E47" s="9" t="s">
        <v>49</v>
      </c>
      <c r="F47" s="9" t="s">
        <v>35</v>
      </c>
      <c r="H47" s="9">
        <v>35329.0</v>
      </c>
      <c r="I47" s="9">
        <v>35607.0</v>
      </c>
      <c r="J47" s="9">
        <v>35329.0</v>
      </c>
      <c r="K47" s="9">
        <v>35607.0</v>
      </c>
      <c r="L47" s="11">
        <f t="shared" ref="L47:M47" si="48">J47-H47</f>
        <v>0</v>
      </c>
      <c r="M47" s="11">
        <f t="shared" si="48"/>
        <v>0</v>
      </c>
      <c r="N47" s="11">
        <f t="shared" si="18"/>
        <v>55</v>
      </c>
      <c r="O47" s="9"/>
      <c r="P47" s="9" t="s">
        <v>37</v>
      </c>
      <c r="Q47" s="9">
        <f t="shared" si="3"/>
        <v>279</v>
      </c>
      <c r="R47" s="11">
        <f t="shared" si="4"/>
        <v>92</v>
      </c>
      <c r="T47" s="9" t="s">
        <v>109</v>
      </c>
      <c r="U47" s="9">
        <v>4122.0</v>
      </c>
      <c r="V47" s="9" t="s">
        <v>518</v>
      </c>
      <c r="W47" s="9" t="s">
        <v>519</v>
      </c>
      <c r="X47" s="9" t="s">
        <v>520</v>
      </c>
      <c r="Y47" s="9" t="s">
        <v>521</v>
      </c>
      <c r="Z47" s="9" t="s">
        <v>522</v>
      </c>
      <c r="AA47" s="9" t="s">
        <v>523</v>
      </c>
      <c r="AB47" s="13" t="s">
        <v>524</v>
      </c>
      <c r="AF47" s="10" t="s">
        <v>525</v>
      </c>
      <c r="AG47" s="10" t="s">
        <v>526</v>
      </c>
    </row>
    <row r="48">
      <c r="A48" s="9">
        <v>49.0</v>
      </c>
      <c r="B48" s="10" t="s">
        <v>527</v>
      </c>
      <c r="C48" s="9" t="s">
        <v>75</v>
      </c>
      <c r="D48" s="9" t="s">
        <v>33</v>
      </c>
      <c r="E48" s="9" t="s">
        <v>75</v>
      </c>
      <c r="F48" s="9" t="s">
        <v>35</v>
      </c>
      <c r="H48" s="9">
        <v>35651.0</v>
      </c>
      <c r="I48" s="9">
        <v>36052.0</v>
      </c>
      <c r="J48" s="9">
        <v>35651.0</v>
      </c>
      <c r="K48" s="9">
        <v>36052.0</v>
      </c>
      <c r="L48" s="11">
        <f t="shared" ref="L48:M48" si="49">J48-H48</f>
        <v>0</v>
      </c>
      <c r="M48" s="11">
        <f t="shared" si="49"/>
        <v>0</v>
      </c>
      <c r="N48" s="11">
        <f t="shared" si="18"/>
        <v>43</v>
      </c>
      <c r="O48" s="9"/>
      <c r="P48" s="9" t="s">
        <v>37</v>
      </c>
      <c r="Q48" s="9">
        <f t="shared" si="3"/>
        <v>402</v>
      </c>
      <c r="R48" s="11">
        <f t="shared" si="4"/>
        <v>133</v>
      </c>
      <c r="T48" s="9" t="s">
        <v>38</v>
      </c>
      <c r="U48" s="9">
        <v>904.0</v>
      </c>
      <c r="V48" s="9" t="s">
        <v>528</v>
      </c>
      <c r="W48" s="9" t="s">
        <v>529</v>
      </c>
      <c r="X48" s="9" t="s">
        <v>530</v>
      </c>
      <c r="Y48" s="9" t="s">
        <v>531</v>
      </c>
      <c r="Z48" s="9" t="s">
        <v>532</v>
      </c>
      <c r="AA48" s="9" t="s">
        <v>533</v>
      </c>
      <c r="AB48" s="12" t="s">
        <v>534</v>
      </c>
      <c r="AF48" s="10" t="s">
        <v>535</v>
      </c>
      <c r="AG48" s="10" t="s">
        <v>536</v>
      </c>
    </row>
    <row r="49">
      <c r="A49" s="9">
        <v>50.0</v>
      </c>
      <c r="B49" s="10" t="s">
        <v>537</v>
      </c>
      <c r="C49" s="9" t="s">
        <v>33</v>
      </c>
      <c r="D49" s="9" t="s">
        <v>34</v>
      </c>
      <c r="E49" s="9" t="s">
        <v>34</v>
      </c>
      <c r="F49" s="9" t="s">
        <v>35</v>
      </c>
      <c r="H49" s="9">
        <v>36178.0</v>
      </c>
      <c r="I49" s="9">
        <v>36477.0</v>
      </c>
      <c r="J49" s="9">
        <v>36178.0</v>
      </c>
      <c r="K49" s="9">
        <v>36477.0</v>
      </c>
      <c r="L49" s="11">
        <f t="shared" ref="L49:M49" si="50">J49-H49</f>
        <v>0</v>
      </c>
      <c r="M49" s="11">
        <f t="shared" si="50"/>
        <v>0</v>
      </c>
      <c r="N49" s="11">
        <f t="shared" si="18"/>
        <v>125</v>
      </c>
      <c r="O49" s="9" t="s">
        <v>538</v>
      </c>
      <c r="P49" s="9" t="s">
        <v>37</v>
      </c>
      <c r="Q49" s="9">
        <f t="shared" si="3"/>
        <v>300</v>
      </c>
      <c r="R49" s="11">
        <f t="shared" si="4"/>
        <v>99</v>
      </c>
      <c r="T49" s="9" t="s">
        <v>38</v>
      </c>
      <c r="U49" s="9">
        <v>55387.0</v>
      </c>
      <c r="V49" s="9" t="s">
        <v>539</v>
      </c>
      <c r="W49" s="9" t="s">
        <v>540</v>
      </c>
      <c r="X49" s="9" t="s">
        <v>541</v>
      </c>
      <c r="Y49" s="9" t="s">
        <v>542</v>
      </c>
      <c r="Z49" s="9" t="s">
        <v>103</v>
      </c>
      <c r="AA49" s="9" t="s">
        <v>543</v>
      </c>
      <c r="AB49" s="12" t="s">
        <v>544</v>
      </c>
      <c r="AF49" s="10" t="s">
        <v>545</v>
      </c>
      <c r="AG49" s="10" t="s">
        <v>546</v>
      </c>
    </row>
    <row r="50">
      <c r="A50" s="9">
        <v>51.0</v>
      </c>
      <c r="B50" s="10" t="s">
        <v>547</v>
      </c>
      <c r="C50" s="9" t="s">
        <v>34</v>
      </c>
      <c r="D50" s="9" t="s">
        <v>49</v>
      </c>
      <c r="E50" s="9" t="s">
        <v>33</v>
      </c>
      <c r="F50" s="9" t="s">
        <v>35</v>
      </c>
      <c r="H50" s="9">
        <v>36477.0</v>
      </c>
      <c r="I50" s="9">
        <v>37337.0</v>
      </c>
      <c r="J50" s="9">
        <v>36477.0</v>
      </c>
      <c r="K50" s="9">
        <v>37337.0</v>
      </c>
      <c r="L50" s="11">
        <f t="shared" ref="L50:M50" si="51">J50-H50</f>
        <v>0</v>
      </c>
      <c r="M50" s="11">
        <f t="shared" si="51"/>
        <v>0</v>
      </c>
      <c r="N50" s="11">
        <f t="shared" si="18"/>
        <v>-1</v>
      </c>
      <c r="O50" s="9"/>
      <c r="P50" s="9" t="s">
        <v>37</v>
      </c>
      <c r="Q50" s="9">
        <f t="shared" si="3"/>
        <v>861</v>
      </c>
      <c r="R50" s="11">
        <f t="shared" si="4"/>
        <v>286</v>
      </c>
      <c r="T50" s="9" t="s">
        <v>38</v>
      </c>
      <c r="U50" s="9">
        <v>65887.0</v>
      </c>
      <c r="V50" s="9" t="s">
        <v>548</v>
      </c>
      <c r="W50" s="9" t="s">
        <v>549</v>
      </c>
      <c r="X50" s="9" t="s">
        <v>550</v>
      </c>
      <c r="Y50" s="9" t="s">
        <v>551</v>
      </c>
      <c r="Z50" s="9" t="s">
        <v>552</v>
      </c>
      <c r="AA50" s="9" t="s">
        <v>553</v>
      </c>
      <c r="AB50" s="12" t="s">
        <v>554</v>
      </c>
      <c r="AF50" s="10" t="s">
        <v>555</v>
      </c>
      <c r="AG50" s="10" t="s">
        <v>556</v>
      </c>
    </row>
    <row r="51">
      <c r="A51" s="9">
        <v>52.0</v>
      </c>
      <c r="B51" s="10" t="s">
        <v>557</v>
      </c>
      <c r="C51" s="9" t="s">
        <v>49</v>
      </c>
      <c r="D51" s="9" t="s">
        <v>62</v>
      </c>
      <c r="E51" s="9" t="s">
        <v>62</v>
      </c>
      <c r="F51" s="9" t="s">
        <v>35</v>
      </c>
      <c r="H51" s="9">
        <v>37339.0</v>
      </c>
      <c r="I51" s="9">
        <v>37653.0</v>
      </c>
      <c r="J51" s="9">
        <v>37339.0</v>
      </c>
      <c r="K51" s="9">
        <v>37653.0</v>
      </c>
      <c r="L51" s="11">
        <f t="shared" ref="L51:M51" si="52">J51-H51</f>
        <v>0</v>
      </c>
      <c r="M51" s="11">
        <f t="shared" si="52"/>
        <v>0</v>
      </c>
      <c r="N51" s="11">
        <f t="shared" si="18"/>
        <v>1</v>
      </c>
      <c r="O51" s="9"/>
      <c r="P51" s="9" t="s">
        <v>37</v>
      </c>
      <c r="Q51" s="9">
        <f t="shared" si="3"/>
        <v>315</v>
      </c>
      <c r="R51" s="11">
        <f t="shared" si="4"/>
        <v>104</v>
      </c>
      <c r="U51" s="9">
        <v>4153.0</v>
      </c>
      <c r="V51" s="9" t="s">
        <v>558</v>
      </c>
      <c r="W51" s="9" t="s">
        <v>559</v>
      </c>
      <c r="X51" s="9" t="s">
        <v>560</v>
      </c>
      <c r="Y51" s="9" t="s">
        <v>561</v>
      </c>
      <c r="Z51" s="9" t="s">
        <v>562</v>
      </c>
      <c r="AA51" s="9" t="s">
        <v>563</v>
      </c>
      <c r="AB51" s="12" t="s">
        <v>564</v>
      </c>
      <c r="AF51" s="10" t="s">
        <v>565</v>
      </c>
      <c r="AG51" s="10" t="s">
        <v>566</v>
      </c>
    </row>
    <row r="52">
      <c r="A52" s="9">
        <v>53.0</v>
      </c>
      <c r="B52" s="10" t="s">
        <v>567</v>
      </c>
      <c r="C52" s="9" t="s">
        <v>62</v>
      </c>
      <c r="D52" s="9" t="s">
        <v>75</v>
      </c>
      <c r="E52" s="9" t="s">
        <v>49</v>
      </c>
      <c r="F52" s="9" t="s">
        <v>35</v>
      </c>
      <c r="H52" s="9">
        <v>37650.0</v>
      </c>
      <c r="I52" s="9">
        <v>38057.0</v>
      </c>
      <c r="J52" s="9">
        <v>37650.0</v>
      </c>
      <c r="K52" s="9">
        <v>38057.0</v>
      </c>
      <c r="L52" s="11">
        <f t="shared" ref="L52:M52" si="53">J52-H52</f>
        <v>0</v>
      </c>
      <c r="M52" s="11">
        <f t="shared" si="53"/>
        <v>0</v>
      </c>
      <c r="N52" s="11">
        <f t="shared" si="18"/>
        <v>-4</v>
      </c>
      <c r="O52" s="9"/>
      <c r="P52" s="9" t="s">
        <v>37</v>
      </c>
      <c r="Q52" s="9">
        <f t="shared" si="3"/>
        <v>408</v>
      </c>
      <c r="R52" s="11">
        <f t="shared" si="4"/>
        <v>135</v>
      </c>
      <c r="T52" s="9" t="s">
        <v>38</v>
      </c>
      <c r="U52" s="9">
        <v>4116.0</v>
      </c>
      <c r="V52" s="9" t="s">
        <v>568</v>
      </c>
      <c r="W52" s="9" t="s">
        <v>569</v>
      </c>
      <c r="X52" s="9" t="s">
        <v>570</v>
      </c>
      <c r="Y52" s="9" t="s">
        <v>571</v>
      </c>
      <c r="Z52" s="9" t="s">
        <v>572</v>
      </c>
      <c r="AA52" s="9" t="s">
        <v>573</v>
      </c>
      <c r="AB52" s="13" t="s">
        <v>574</v>
      </c>
      <c r="AF52" s="10" t="s">
        <v>575</v>
      </c>
      <c r="AG52" s="10" t="s">
        <v>576</v>
      </c>
    </row>
    <row r="53">
      <c r="A53" s="9">
        <v>54.0</v>
      </c>
      <c r="B53" s="10" t="s">
        <v>577</v>
      </c>
      <c r="C53" s="9" t="s">
        <v>75</v>
      </c>
      <c r="D53" s="9" t="s">
        <v>33</v>
      </c>
      <c r="E53" s="9" t="s">
        <v>75</v>
      </c>
      <c r="F53" s="9" t="s">
        <v>35</v>
      </c>
      <c r="H53" s="9">
        <v>38057.0</v>
      </c>
      <c r="I53" s="9">
        <v>38215.0</v>
      </c>
      <c r="J53" s="9">
        <v>38054.0</v>
      </c>
      <c r="K53" s="9">
        <v>38215.0</v>
      </c>
      <c r="L53" s="11">
        <f t="shared" ref="L53:M53" si="54">J53-H53</f>
        <v>-3</v>
      </c>
      <c r="M53" s="11">
        <f t="shared" si="54"/>
        <v>0</v>
      </c>
      <c r="N53" s="11">
        <f t="shared" si="18"/>
        <v>-4</v>
      </c>
      <c r="O53" s="9"/>
      <c r="P53" s="9" t="s">
        <v>37</v>
      </c>
      <c r="Q53" s="9">
        <f t="shared" si="3"/>
        <v>162</v>
      </c>
      <c r="R53" s="11">
        <f t="shared" si="4"/>
        <v>53</v>
      </c>
      <c r="T53" s="9" t="s">
        <v>109</v>
      </c>
      <c r="U53" s="9">
        <v>5289.0</v>
      </c>
      <c r="V53" s="9" t="s">
        <v>578</v>
      </c>
      <c r="W53" s="9" t="s">
        <v>579</v>
      </c>
      <c r="X53" s="9" t="s">
        <v>580</v>
      </c>
      <c r="Y53" s="9" t="s">
        <v>581</v>
      </c>
      <c r="Z53" s="9" t="s">
        <v>582</v>
      </c>
      <c r="AA53" s="9" t="s">
        <v>583</v>
      </c>
      <c r="AB53" s="12" t="s">
        <v>584</v>
      </c>
      <c r="AF53" s="10" t="s">
        <v>585</v>
      </c>
      <c r="AG53" s="10" t="s">
        <v>586</v>
      </c>
    </row>
    <row r="54">
      <c r="A54" s="9">
        <v>55.0</v>
      </c>
      <c r="B54" s="10" t="s">
        <v>587</v>
      </c>
      <c r="C54" s="9" t="s">
        <v>33</v>
      </c>
      <c r="D54" s="9" t="s">
        <v>34</v>
      </c>
      <c r="E54" s="9" t="s">
        <v>34</v>
      </c>
      <c r="F54" s="9" t="s">
        <v>35</v>
      </c>
      <c r="H54" s="9">
        <v>38215.0</v>
      </c>
      <c r="I54" s="9">
        <v>38412.0</v>
      </c>
      <c r="J54" s="9">
        <v>38215.0</v>
      </c>
      <c r="K54" s="9">
        <v>38412.0</v>
      </c>
      <c r="L54" s="11">
        <f t="shared" ref="L54:M54" si="55">J54-H54</f>
        <v>0</v>
      </c>
      <c r="M54" s="11">
        <f t="shared" si="55"/>
        <v>0</v>
      </c>
      <c r="N54" s="11">
        <f t="shared" si="18"/>
        <v>-1</v>
      </c>
      <c r="O54" s="9"/>
      <c r="P54" s="9" t="s">
        <v>37</v>
      </c>
      <c r="Q54" s="9">
        <f t="shared" si="3"/>
        <v>198</v>
      </c>
      <c r="R54" s="11">
        <f t="shared" si="4"/>
        <v>65</v>
      </c>
      <c r="T54" s="9" t="s">
        <v>38</v>
      </c>
      <c r="U54" s="9">
        <v>4044.0</v>
      </c>
      <c r="V54" s="9" t="s">
        <v>588</v>
      </c>
      <c r="W54" s="9" t="s">
        <v>589</v>
      </c>
      <c r="X54" s="9" t="s">
        <v>590</v>
      </c>
      <c r="Y54" s="9" t="s">
        <v>591</v>
      </c>
      <c r="Z54" s="9" t="s">
        <v>592</v>
      </c>
      <c r="AA54" s="9" t="s">
        <v>593</v>
      </c>
      <c r="AB54" s="12" t="s">
        <v>594</v>
      </c>
      <c r="AF54" s="10" t="s">
        <v>595</v>
      </c>
      <c r="AG54" s="10" t="s">
        <v>596</v>
      </c>
    </row>
    <row r="55">
      <c r="A55" s="9">
        <v>56.0</v>
      </c>
      <c r="B55" s="10" t="s">
        <v>597</v>
      </c>
      <c r="C55" s="9" t="s">
        <v>34</v>
      </c>
      <c r="D55" s="9" t="s">
        <v>49</v>
      </c>
      <c r="E55" s="9" t="s">
        <v>33</v>
      </c>
      <c r="F55" s="9" t="s">
        <v>35</v>
      </c>
      <c r="H55" s="9">
        <v>38405.0</v>
      </c>
      <c r="I55" s="9">
        <v>38662.0</v>
      </c>
      <c r="J55" s="9">
        <v>38405.0</v>
      </c>
      <c r="K55" s="9">
        <v>38662.0</v>
      </c>
      <c r="L55" s="11">
        <f t="shared" ref="L55:M55" si="56">J55-H55</f>
        <v>0</v>
      </c>
      <c r="M55" s="11">
        <f t="shared" si="56"/>
        <v>0</v>
      </c>
      <c r="N55" s="11">
        <f t="shared" si="18"/>
        <v>-8</v>
      </c>
      <c r="O55" s="9"/>
      <c r="P55" s="9" t="s">
        <v>37</v>
      </c>
      <c r="Q55" s="9">
        <f t="shared" si="3"/>
        <v>258</v>
      </c>
      <c r="R55" s="11">
        <f t="shared" si="4"/>
        <v>85</v>
      </c>
      <c r="T55" s="9" t="s">
        <v>38</v>
      </c>
      <c r="U55" s="9">
        <v>4156.0</v>
      </c>
      <c r="V55" s="9" t="s">
        <v>598</v>
      </c>
      <c r="W55" s="9" t="s">
        <v>599</v>
      </c>
      <c r="X55" s="9" t="s">
        <v>600</v>
      </c>
      <c r="Y55" s="9" t="s">
        <v>601</v>
      </c>
      <c r="Z55" s="9" t="s">
        <v>602</v>
      </c>
      <c r="AA55" s="9" t="s">
        <v>603</v>
      </c>
      <c r="AB55" s="12" t="s">
        <v>604</v>
      </c>
      <c r="AF55" s="10" t="s">
        <v>605</v>
      </c>
      <c r="AG55" s="10" t="s">
        <v>606</v>
      </c>
    </row>
    <row r="56">
      <c r="A56" s="9">
        <v>57.0</v>
      </c>
      <c r="B56" s="10" t="s">
        <v>607</v>
      </c>
      <c r="C56" s="9" t="s">
        <v>49</v>
      </c>
      <c r="D56" s="9" t="s">
        <v>62</v>
      </c>
      <c r="E56" s="9" t="s">
        <v>62</v>
      </c>
      <c r="F56" s="9" t="s">
        <v>35</v>
      </c>
      <c r="H56" s="9">
        <v>38750.0</v>
      </c>
      <c r="I56" s="9">
        <v>38974.0</v>
      </c>
      <c r="J56" s="16">
        <v>38726.0</v>
      </c>
      <c r="K56" s="9">
        <v>38974.0</v>
      </c>
      <c r="L56" s="11">
        <f t="shared" ref="L56:M56" si="57">J56-H56</f>
        <v>-24</v>
      </c>
      <c r="M56" s="11">
        <f t="shared" si="57"/>
        <v>0</v>
      </c>
      <c r="N56" s="11">
        <f t="shared" si="18"/>
        <v>63</v>
      </c>
      <c r="O56" s="9" t="s">
        <v>608</v>
      </c>
      <c r="P56" s="9" t="s">
        <v>37</v>
      </c>
      <c r="Q56" s="9">
        <f t="shared" si="3"/>
        <v>249</v>
      </c>
      <c r="R56" s="11">
        <f t="shared" si="4"/>
        <v>82</v>
      </c>
      <c r="T56" s="9" t="s">
        <v>38</v>
      </c>
      <c r="U56" s="9">
        <v>5023.0</v>
      </c>
      <c r="V56" s="9" t="s">
        <v>609</v>
      </c>
      <c r="W56" s="9" t="s">
        <v>610</v>
      </c>
      <c r="X56" s="9" t="s">
        <v>611</v>
      </c>
      <c r="Y56" s="9" t="s">
        <v>612</v>
      </c>
      <c r="Z56" s="9" t="s">
        <v>613</v>
      </c>
      <c r="AA56" s="9" t="s">
        <v>614</v>
      </c>
      <c r="AB56" s="12" t="s">
        <v>615</v>
      </c>
      <c r="AF56" s="10" t="s">
        <v>616</v>
      </c>
      <c r="AG56" s="10" t="s">
        <v>617</v>
      </c>
    </row>
    <row r="57">
      <c r="A57" s="9">
        <v>58.0</v>
      </c>
      <c r="B57" s="10" t="s">
        <v>618</v>
      </c>
      <c r="C57" s="9" t="s">
        <v>62</v>
      </c>
      <c r="D57" s="9" t="s">
        <v>75</v>
      </c>
      <c r="E57" s="9" t="s">
        <v>49</v>
      </c>
      <c r="F57" s="9" t="s">
        <v>35</v>
      </c>
      <c r="H57" s="9">
        <v>38986.0</v>
      </c>
      <c r="I57" s="9">
        <v>39468.0</v>
      </c>
      <c r="J57" s="9">
        <v>38986.0</v>
      </c>
      <c r="K57" s="9">
        <v>39468.0</v>
      </c>
      <c r="L57" s="11">
        <f t="shared" ref="L57:M57" si="58">J57-H57</f>
        <v>0</v>
      </c>
      <c r="M57" s="11">
        <f t="shared" si="58"/>
        <v>0</v>
      </c>
      <c r="N57" s="11">
        <f t="shared" si="18"/>
        <v>11</v>
      </c>
      <c r="O57" s="9"/>
      <c r="P57" s="9" t="s">
        <v>37</v>
      </c>
      <c r="Q57" s="9">
        <f t="shared" si="3"/>
        <v>483</v>
      </c>
      <c r="R57" s="11">
        <f t="shared" si="4"/>
        <v>160</v>
      </c>
      <c r="T57" s="9" t="s">
        <v>38</v>
      </c>
      <c r="U57" s="9">
        <v>4179.0</v>
      </c>
      <c r="V57" s="9" t="s">
        <v>619</v>
      </c>
      <c r="W57" s="9" t="s">
        <v>620</v>
      </c>
      <c r="X57" s="9" t="s">
        <v>621</v>
      </c>
      <c r="Y57" s="9" t="s">
        <v>622</v>
      </c>
      <c r="Z57" s="9" t="s">
        <v>623</v>
      </c>
      <c r="AA57" s="9" t="s">
        <v>624</v>
      </c>
      <c r="AB57" s="13" t="s">
        <v>625</v>
      </c>
      <c r="AF57" s="10" t="s">
        <v>626</v>
      </c>
      <c r="AG57" s="10" t="s">
        <v>627</v>
      </c>
    </row>
    <row r="58">
      <c r="A58" s="9">
        <v>59.0</v>
      </c>
      <c r="B58" s="10" t="s">
        <v>628</v>
      </c>
      <c r="C58" s="9" t="s">
        <v>75</v>
      </c>
      <c r="D58" s="9" t="s">
        <v>33</v>
      </c>
      <c r="E58" s="9" t="s">
        <v>75</v>
      </c>
      <c r="F58" s="9" t="s">
        <v>35</v>
      </c>
      <c r="H58" s="9">
        <v>39572.0</v>
      </c>
      <c r="I58" s="9">
        <v>39664.0</v>
      </c>
      <c r="J58" s="9">
        <v>39557.0</v>
      </c>
      <c r="K58" s="9">
        <v>39664.0</v>
      </c>
      <c r="L58" s="11">
        <f t="shared" ref="L58:M58" si="59">J58-H58</f>
        <v>-15</v>
      </c>
      <c r="M58" s="11">
        <f t="shared" si="59"/>
        <v>0</v>
      </c>
      <c r="N58" s="11">
        <f t="shared" si="18"/>
        <v>88</v>
      </c>
      <c r="O58" s="9"/>
      <c r="P58" s="9" t="s">
        <v>37</v>
      </c>
      <c r="Q58" s="9">
        <f t="shared" si="3"/>
        <v>108</v>
      </c>
      <c r="R58" s="11">
        <f t="shared" si="4"/>
        <v>35</v>
      </c>
      <c r="T58" s="9" t="s">
        <v>38</v>
      </c>
      <c r="U58" s="9">
        <v>4139.0</v>
      </c>
      <c r="V58" s="9" t="s">
        <v>508</v>
      </c>
      <c r="W58" s="9" t="s">
        <v>629</v>
      </c>
      <c r="X58" s="9" t="s">
        <v>630</v>
      </c>
      <c r="Y58" s="9" t="s">
        <v>631</v>
      </c>
      <c r="Z58" s="9" t="s">
        <v>632</v>
      </c>
      <c r="AA58" s="9" t="s">
        <v>633</v>
      </c>
      <c r="AB58" s="12" t="s">
        <v>634</v>
      </c>
      <c r="AF58" s="10" t="s">
        <v>635</v>
      </c>
      <c r="AG58" s="10" t="s">
        <v>636</v>
      </c>
    </row>
    <row r="59">
      <c r="A59" s="9">
        <v>60.0</v>
      </c>
      <c r="B59" s="10" t="s">
        <v>637</v>
      </c>
      <c r="C59" s="9" t="s">
        <v>33</v>
      </c>
      <c r="D59" s="9" t="s">
        <v>34</v>
      </c>
      <c r="E59" s="9" t="s">
        <v>34</v>
      </c>
      <c r="F59" s="9" t="s">
        <v>35</v>
      </c>
      <c r="H59" s="9">
        <v>39685.0</v>
      </c>
      <c r="I59" s="9">
        <v>40269.0</v>
      </c>
      <c r="J59" s="9">
        <v>39676.0</v>
      </c>
      <c r="K59" s="9">
        <v>40269.0</v>
      </c>
      <c r="L59" s="11">
        <f t="shared" ref="L59:M59" si="60">J59-H59</f>
        <v>-9</v>
      </c>
      <c r="M59" s="11">
        <f t="shared" si="60"/>
        <v>0</v>
      </c>
      <c r="N59" s="11">
        <f t="shared" si="18"/>
        <v>11</v>
      </c>
      <c r="O59" s="9"/>
      <c r="P59" s="9" t="s">
        <v>37</v>
      </c>
      <c r="Q59" s="9">
        <f t="shared" si="3"/>
        <v>594</v>
      </c>
      <c r="R59" s="11">
        <f t="shared" si="4"/>
        <v>197</v>
      </c>
      <c r="T59" s="9" t="s">
        <v>38</v>
      </c>
      <c r="U59" s="9">
        <v>1729.0</v>
      </c>
      <c r="V59" s="9" t="s">
        <v>638</v>
      </c>
      <c r="W59" s="9" t="s">
        <v>639</v>
      </c>
      <c r="X59" s="9" t="s">
        <v>640</v>
      </c>
      <c r="Y59" s="9" t="s">
        <v>641</v>
      </c>
      <c r="Z59" s="9" t="s">
        <v>642</v>
      </c>
      <c r="AA59" s="9" t="s">
        <v>643</v>
      </c>
      <c r="AB59" s="12" t="s">
        <v>644</v>
      </c>
      <c r="AF59" s="10" t="s">
        <v>645</v>
      </c>
      <c r="AG59" s="10" t="s">
        <v>646</v>
      </c>
    </row>
    <row r="60">
      <c r="A60" s="9">
        <v>60.5</v>
      </c>
      <c r="B60" s="10" t="s">
        <v>647</v>
      </c>
      <c r="C60" s="9" t="s">
        <v>33</v>
      </c>
      <c r="D60" s="9"/>
      <c r="E60" s="9" t="s">
        <v>33</v>
      </c>
      <c r="F60" s="9" t="s">
        <v>35</v>
      </c>
      <c r="H60" s="9" t="s">
        <v>220</v>
      </c>
      <c r="I60" s="9" t="s">
        <v>220</v>
      </c>
      <c r="J60" s="9">
        <v>40269.0</v>
      </c>
      <c r="K60" s="9">
        <v>40445.0</v>
      </c>
      <c r="L60" s="9" t="s">
        <v>220</v>
      </c>
      <c r="M60" s="9" t="s">
        <v>220</v>
      </c>
      <c r="N60" s="11">
        <f t="shared" si="18"/>
        <v>-1</v>
      </c>
      <c r="O60" s="9"/>
      <c r="P60" s="9" t="s">
        <v>37</v>
      </c>
      <c r="Q60" s="9"/>
      <c r="T60" s="9"/>
      <c r="U60" s="9"/>
      <c r="V60" s="9"/>
      <c r="W60" s="9"/>
      <c r="X60" s="9"/>
      <c r="Y60" s="9"/>
      <c r="Z60" s="9"/>
      <c r="AA60" s="9"/>
      <c r="AB60" s="9"/>
      <c r="AF60" s="10" t="s">
        <v>648</v>
      </c>
      <c r="AG60" s="10" t="s">
        <v>649</v>
      </c>
    </row>
    <row r="61">
      <c r="A61" s="9">
        <v>61.0</v>
      </c>
      <c r="B61" s="10" t="s">
        <v>650</v>
      </c>
      <c r="C61" s="9" t="s">
        <v>34</v>
      </c>
      <c r="D61" s="9" t="s">
        <v>49</v>
      </c>
      <c r="E61" s="9" t="s">
        <v>62</v>
      </c>
      <c r="F61" s="9" t="s">
        <v>651</v>
      </c>
      <c r="G61" s="9" t="s">
        <v>652</v>
      </c>
      <c r="H61" s="9">
        <v>40420.0</v>
      </c>
      <c r="I61" s="9">
        <v>42336.0</v>
      </c>
      <c r="J61" s="9">
        <v>40420.0</v>
      </c>
      <c r="K61" s="9">
        <v>42336.0</v>
      </c>
      <c r="L61" s="11">
        <f t="shared" ref="L61:M61" si="61">J61-H61</f>
        <v>0</v>
      </c>
      <c r="M61" s="11">
        <f t="shared" si="61"/>
        <v>0</v>
      </c>
      <c r="N61" s="11">
        <f t="shared" si="18"/>
        <v>-26</v>
      </c>
      <c r="O61" s="9" t="s">
        <v>653</v>
      </c>
      <c r="P61" s="9" t="s">
        <v>37</v>
      </c>
      <c r="Q61" s="9">
        <f t="shared" ref="Q61:Q63" si="63">K61-J61+1</f>
        <v>1917</v>
      </c>
      <c r="R61" s="11">
        <f t="shared" ref="R61:R63" si="64">(Q61-3)/3</f>
        <v>638</v>
      </c>
      <c r="T61" s="9" t="s">
        <v>38</v>
      </c>
      <c r="U61" s="9">
        <v>71861.0</v>
      </c>
      <c r="V61" s="9" t="s">
        <v>654</v>
      </c>
      <c r="W61" s="9" t="s">
        <v>655</v>
      </c>
      <c r="X61" s="9" t="s">
        <v>656</v>
      </c>
      <c r="Y61" s="9" t="s">
        <v>657</v>
      </c>
      <c r="Z61" s="9" t="s">
        <v>658</v>
      </c>
      <c r="AA61" s="9" t="s">
        <v>659</v>
      </c>
      <c r="AB61" s="12" t="s">
        <v>660</v>
      </c>
      <c r="AF61" s="10" t="s">
        <v>661</v>
      </c>
      <c r="AG61" s="10" t="s">
        <v>662</v>
      </c>
    </row>
    <row r="62">
      <c r="A62" s="9">
        <v>62.0</v>
      </c>
      <c r="B62" s="10" t="s">
        <v>663</v>
      </c>
      <c r="C62" s="9" t="s">
        <v>49</v>
      </c>
      <c r="D62" s="9" t="s">
        <v>62</v>
      </c>
      <c r="E62" s="9" t="s">
        <v>49</v>
      </c>
      <c r="F62" s="9" t="s">
        <v>35</v>
      </c>
      <c r="H62" s="9">
        <v>42333.0</v>
      </c>
      <c r="I62" s="9">
        <v>42500.0</v>
      </c>
      <c r="J62" s="9">
        <v>42333.0</v>
      </c>
      <c r="K62" s="9">
        <v>42500.0</v>
      </c>
      <c r="L62" s="11">
        <f t="shared" ref="L62:M62" si="62">J62-H62</f>
        <v>0</v>
      </c>
      <c r="M62" s="11">
        <f t="shared" si="62"/>
        <v>0</v>
      </c>
      <c r="N62" s="11">
        <f t="shared" si="18"/>
        <v>-4</v>
      </c>
      <c r="O62" s="9"/>
      <c r="P62" s="9" t="s">
        <v>37</v>
      </c>
      <c r="Q62" s="9">
        <f t="shared" si="63"/>
        <v>168</v>
      </c>
      <c r="R62" s="11">
        <f t="shared" si="64"/>
        <v>55</v>
      </c>
      <c r="T62" s="9" t="s">
        <v>38</v>
      </c>
      <c r="U62" s="9">
        <v>4040.0</v>
      </c>
      <c r="V62" s="9" t="s">
        <v>664</v>
      </c>
      <c r="W62" s="9" t="s">
        <v>665</v>
      </c>
      <c r="X62" s="9" t="s">
        <v>666</v>
      </c>
      <c r="Y62" s="9" t="s">
        <v>667</v>
      </c>
      <c r="Z62" s="9" t="s">
        <v>668</v>
      </c>
      <c r="AA62" s="9" t="s">
        <v>669</v>
      </c>
      <c r="AB62" s="12" t="s">
        <v>670</v>
      </c>
      <c r="AF62" s="10" t="s">
        <v>671</v>
      </c>
      <c r="AG62" s="10" t="s">
        <v>672</v>
      </c>
    </row>
    <row r="63">
      <c r="A63" s="9">
        <v>63.0</v>
      </c>
      <c r="B63" s="10" t="s">
        <v>673</v>
      </c>
      <c r="C63" s="9" t="s">
        <v>62</v>
      </c>
      <c r="D63" s="9" t="s">
        <v>75</v>
      </c>
      <c r="E63" s="9" t="s">
        <v>75</v>
      </c>
      <c r="F63" s="9" t="s">
        <v>35</v>
      </c>
      <c r="H63" s="9">
        <v>42493.0</v>
      </c>
      <c r="I63" s="9">
        <v>42753.0</v>
      </c>
      <c r="J63" s="9">
        <v>42493.0</v>
      </c>
      <c r="K63" s="9">
        <v>42753.0</v>
      </c>
      <c r="L63" s="11">
        <f t="shared" ref="L63:M63" si="65">J63-H63</f>
        <v>0</v>
      </c>
      <c r="M63" s="11">
        <f t="shared" si="65"/>
        <v>0</v>
      </c>
      <c r="N63" s="11">
        <f t="shared" si="18"/>
        <v>-8</v>
      </c>
      <c r="O63" s="9"/>
      <c r="P63" s="9" t="s">
        <v>37</v>
      </c>
      <c r="Q63" s="9">
        <f t="shared" si="63"/>
        <v>261</v>
      </c>
      <c r="R63" s="11">
        <f t="shared" si="64"/>
        <v>86</v>
      </c>
      <c r="T63" s="9" t="s">
        <v>38</v>
      </c>
      <c r="U63" s="9">
        <v>4273.0</v>
      </c>
      <c r="V63" s="9" t="s">
        <v>674</v>
      </c>
      <c r="W63" s="9" t="s">
        <v>675</v>
      </c>
      <c r="X63" s="9" t="s">
        <v>468</v>
      </c>
      <c r="Y63" s="9" t="s">
        <v>676</v>
      </c>
      <c r="Z63" s="9" t="s">
        <v>677</v>
      </c>
      <c r="AA63" s="9" t="s">
        <v>678</v>
      </c>
      <c r="AB63" s="13" t="s">
        <v>679</v>
      </c>
      <c r="AF63" s="10" t="s">
        <v>680</v>
      </c>
      <c r="AG63" s="10" t="s">
        <v>681</v>
      </c>
    </row>
    <row r="64">
      <c r="A64" s="9">
        <v>63.5</v>
      </c>
      <c r="B64" s="10" t="s">
        <v>682</v>
      </c>
      <c r="F64" s="9" t="s">
        <v>35</v>
      </c>
      <c r="H64" s="9" t="s">
        <v>220</v>
      </c>
      <c r="I64" s="9" t="s">
        <v>220</v>
      </c>
      <c r="J64" s="9">
        <v>42750.0</v>
      </c>
      <c r="K64" s="9">
        <v>42911.0</v>
      </c>
      <c r="L64" s="9" t="s">
        <v>220</v>
      </c>
      <c r="M64" s="9" t="s">
        <v>220</v>
      </c>
      <c r="N64" s="11">
        <f t="shared" si="18"/>
        <v>-4</v>
      </c>
      <c r="AF64" s="10" t="s">
        <v>683</v>
      </c>
      <c r="AG64" s="10" t="s">
        <v>684</v>
      </c>
    </row>
    <row r="65">
      <c r="A65" s="9">
        <v>64.0</v>
      </c>
      <c r="B65" s="10" t="s">
        <v>685</v>
      </c>
      <c r="C65" s="9" t="s">
        <v>75</v>
      </c>
      <c r="D65" s="9" t="s">
        <v>33</v>
      </c>
      <c r="E65" s="9" t="s">
        <v>34</v>
      </c>
      <c r="F65" s="9" t="s">
        <v>35</v>
      </c>
      <c r="H65" s="9">
        <v>43043.0</v>
      </c>
      <c r="I65" s="9">
        <v>43522.0</v>
      </c>
      <c r="J65" s="9">
        <v>43043.0</v>
      </c>
      <c r="K65" s="9">
        <v>43522.0</v>
      </c>
      <c r="L65" s="11">
        <f t="shared" ref="L65:M65" si="66">J65-H65</f>
        <v>0</v>
      </c>
      <c r="M65" s="11">
        <f t="shared" si="66"/>
        <v>0</v>
      </c>
      <c r="N65" s="11">
        <f t="shared" si="18"/>
        <v>131</v>
      </c>
      <c r="O65" s="13" t="s">
        <v>686</v>
      </c>
      <c r="P65" s="9" t="s">
        <v>37</v>
      </c>
      <c r="Q65" s="9">
        <f t="shared" ref="Q65:Q97" si="68">K65-J65+1</f>
        <v>480</v>
      </c>
      <c r="R65" s="11">
        <f t="shared" ref="R65:R97" si="69">(Q65-3)/3</f>
        <v>159</v>
      </c>
      <c r="T65" s="9" t="s">
        <v>38</v>
      </c>
      <c r="U65" s="9">
        <v>4159.0</v>
      </c>
      <c r="V65" s="9" t="s">
        <v>687</v>
      </c>
      <c r="W65" s="9" t="s">
        <v>688</v>
      </c>
      <c r="X65" s="9" t="s">
        <v>689</v>
      </c>
      <c r="Y65" s="9" t="s">
        <v>690</v>
      </c>
      <c r="Z65" s="9" t="s">
        <v>691</v>
      </c>
      <c r="AA65" s="9" t="s">
        <v>692</v>
      </c>
      <c r="AB65" s="13" t="s">
        <v>693</v>
      </c>
      <c r="AF65" s="10" t="s">
        <v>694</v>
      </c>
      <c r="AG65" s="10" t="s">
        <v>695</v>
      </c>
    </row>
    <row r="66">
      <c r="A66" s="9">
        <v>65.0</v>
      </c>
      <c r="B66" s="10" t="s">
        <v>696</v>
      </c>
      <c r="C66" s="9" t="s">
        <v>33</v>
      </c>
      <c r="D66" s="9" t="s">
        <v>34</v>
      </c>
      <c r="E66" s="9" t="s">
        <v>33</v>
      </c>
      <c r="F66" s="9" t="s">
        <v>697</v>
      </c>
      <c r="G66" s="9" t="s">
        <v>698</v>
      </c>
      <c r="H66" s="9">
        <v>43665.0</v>
      </c>
      <c r="I66" s="9">
        <v>44828.0</v>
      </c>
      <c r="J66" s="9">
        <v>43665.0</v>
      </c>
      <c r="K66" s="9">
        <v>44828.0</v>
      </c>
      <c r="L66" s="11">
        <f t="shared" ref="L66:M66" si="67">J66-H66</f>
        <v>0</v>
      </c>
      <c r="M66" s="11">
        <f t="shared" si="67"/>
        <v>0</v>
      </c>
      <c r="N66" s="11">
        <f t="shared" si="18"/>
        <v>142</v>
      </c>
      <c r="O66" s="9" t="s">
        <v>487</v>
      </c>
      <c r="P66" s="9" t="s">
        <v>37</v>
      </c>
      <c r="Q66" s="9">
        <f t="shared" si="68"/>
        <v>1164</v>
      </c>
      <c r="R66" s="11">
        <f t="shared" si="69"/>
        <v>387</v>
      </c>
      <c r="T66" s="9" t="s">
        <v>38</v>
      </c>
      <c r="U66" s="9">
        <v>70130.0</v>
      </c>
      <c r="V66" s="9" t="s">
        <v>699</v>
      </c>
      <c r="W66" s="9" t="s">
        <v>700</v>
      </c>
      <c r="X66" s="9" t="s">
        <v>701</v>
      </c>
      <c r="Y66" s="9" t="s">
        <v>702</v>
      </c>
      <c r="Z66" s="9" t="s">
        <v>703</v>
      </c>
      <c r="AA66" s="9" t="s">
        <v>704</v>
      </c>
      <c r="AB66" s="12" t="s">
        <v>705</v>
      </c>
      <c r="AF66" s="10" t="s">
        <v>706</v>
      </c>
      <c r="AG66" s="10" t="s">
        <v>707</v>
      </c>
    </row>
    <row r="67">
      <c r="A67" s="9">
        <v>66.0</v>
      </c>
      <c r="B67" s="10" t="s">
        <v>708</v>
      </c>
      <c r="C67" s="9" t="s">
        <v>34</v>
      </c>
      <c r="D67" s="9" t="s">
        <v>49</v>
      </c>
      <c r="E67" s="9" t="s">
        <v>62</v>
      </c>
      <c r="F67" s="9" t="s">
        <v>35</v>
      </c>
      <c r="H67" s="9">
        <v>44830.0</v>
      </c>
      <c r="I67" s="9">
        <v>45024.0</v>
      </c>
      <c r="J67" s="9">
        <v>44830.0</v>
      </c>
      <c r="K67" s="9">
        <v>45024.0</v>
      </c>
      <c r="L67" s="11">
        <f t="shared" ref="L67:M67" si="70">J67-H67</f>
        <v>0</v>
      </c>
      <c r="M67" s="11">
        <f t="shared" si="70"/>
        <v>0</v>
      </c>
      <c r="N67" s="11">
        <f t="shared" si="18"/>
        <v>1</v>
      </c>
      <c r="O67" s="9"/>
      <c r="P67" s="9" t="s">
        <v>37</v>
      </c>
      <c r="Q67" s="9">
        <f t="shared" si="68"/>
        <v>195</v>
      </c>
      <c r="R67" s="11">
        <f t="shared" si="69"/>
        <v>64</v>
      </c>
      <c r="T67" s="9" t="s">
        <v>109</v>
      </c>
      <c r="U67" s="9">
        <v>1702.0</v>
      </c>
      <c r="V67" s="9" t="s">
        <v>709</v>
      </c>
      <c r="W67" s="9" t="s">
        <v>710</v>
      </c>
      <c r="X67" s="9" t="s">
        <v>711</v>
      </c>
      <c r="Y67" s="9" t="s">
        <v>712</v>
      </c>
      <c r="Z67" s="9" t="s">
        <v>713</v>
      </c>
      <c r="AA67" s="9" t="s">
        <v>714</v>
      </c>
      <c r="AB67" s="12" t="s">
        <v>715</v>
      </c>
      <c r="AF67" s="10" t="s">
        <v>716</v>
      </c>
      <c r="AG67" s="10" t="s">
        <v>717</v>
      </c>
    </row>
    <row r="68">
      <c r="A68" s="9">
        <v>67.0</v>
      </c>
      <c r="B68" s="10" t="s">
        <v>718</v>
      </c>
      <c r="C68" s="9" t="s">
        <v>49</v>
      </c>
      <c r="D68" s="9" t="s">
        <v>62</v>
      </c>
      <c r="E68" s="9" t="s">
        <v>49</v>
      </c>
      <c r="F68" s="17" t="s">
        <v>719</v>
      </c>
      <c r="G68" s="9" t="s">
        <v>720</v>
      </c>
      <c r="H68" s="9">
        <v>45017.0</v>
      </c>
      <c r="I68" s="9">
        <v>46087.0</v>
      </c>
      <c r="J68" s="9">
        <v>45017.0</v>
      </c>
      <c r="K68" s="9">
        <v>46087.0</v>
      </c>
      <c r="L68" s="11">
        <f t="shared" ref="L68:M68" si="71">J68-H68</f>
        <v>0</v>
      </c>
      <c r="M68" s="11">
        <f t="shared" si="71"/>
        <v>0</v>
      </c>
      <c r="N68" s="11">
        <f t="shared" si="18"/>
        <v>-8</v>
      </c>
      <c r="O68" s="9"/>
      <c r="P68" s="9" t="s">
        <v>37</v>
      </c>
      <c r="Q68" s="9">
        <f t="shared" si="68"/>
        <v>1071</v>
      </c>
      <c r="R68" s="11">
        <f t="shared" si="69"/>
        <v>356</v>
      </c>
      <c r="T68" s="9" t="s">
        <v>109</v>
      </c>
      <c r="U68" s="9">
        <v>70184.0</v>
      </c>
      <c r="V68" s="9" t="s">
        <v>721</v>
      </c>
      <c r="W68" s="9" t="s">
        <v>722</v>
      </c>
      <c r="X68" s="9" t="s">
        <v>723</v>
      </c>
      <c r="Y68" s="9" t="s">
        <v>724</v>
      </c>
      <c r="Z68" s="9" t="s">
        <v>725</v>
      </c>
      <c r="AA68" s="9" t="s">
        <v>726</v>
      </c>
      <c r="AB68" s="13" t="s">
        <v>727</v>
      </c>
      <c r="AF68" s="10" t="s">
        <v>728</v>
      </c>
      <c r="AG68" s="10" t="s">
        <v>729</v>
      </c>
    </row>
    <row r="69">
      <c r="A69" s="9">
        <v>68.0</v>
      </c>
      <c r="B69" s="10" t="s">
        <v>730</v>
      </c>
      <c r="C69" s="9" t="s">
        <v>62</v>
      </c>
      <c r="D69" s="9" t="s">
        <v>75</v>
      </c>
      <c r="E69" s="9" t="s">
        <v>75</v>
      </c>
      <c r="F69" s="9" t="s">
        <v>35</v>
      </c>
      <c r="H69" s="9">
        <v>46162.0</v>
      </c>
      <c r="I69" s="9">
        <v>46809.0</v>
      </c>
      <c r="J69" s="9">
        <v>46162.0</v>
      </c>
      <c r="K69" s="9">
        <v>46809.0</v>
      </c>
      <c r="L69" s="11">
        <f t="shared" ref="L69:M69" si="72">J69-H69</f>
        <v>0</v>
      </c>
      <c r="M69" s="11">
        <f t="shared" si="72"/>
        <v>0</v>
      </c>
      <c r="N69" s="11">
        <f t="shared" si="18"/>
        <v>74</v>
      </c>
      <c r="O69" s="9"/>
      <c r="P69" s="9" t="s">
        <v>37</v>
      </c>
      <c r="Q69" s="9">
        <f t="shared" si="68"/>
        <v>648</v>
      </c>
      <c r="R69" s="11">
        <f t="shared" si="69"/>
        <v>215</v>
      </c>
      <c r="T69" s="9" t="s">
        <v>38</v>
      </c>
      <c r="U69" s="9">
        <v>65982.0</v>
      </c>
      <c r="V69" s="9" t="s">
        <v>731</v>
      </c>
      <c r="W69" s="9" t="s">
        <v>732</v>
      </c>
      <c r="X69" s="9" t="s">
        <v>733</v>
      </c>
      <c r="Y69" s="9" t="s">
        <v>734</v>
      </c>
      <c r="Z69" s="9" t="s">
        <v>735</v>
      </c>
      <c r="AA69" s="9" t="s">
        <v>678</v>
      </c>
      <c r="AB69" s="13" t="s">
        <v>736</v>
      </c>
      <c r="AF69" s="10" t="s">
        <v>737</v>
      </c>
      <c r="AG69" s="10" t="s">
        <v>738</v>
      </c>
    </row>
    <row r="70">
      <c r="A70" s="9">
        <v>69.0</v>
      </c>
      <c r="B70" s="10" t="s">
        <v>739</v>
      </c>
      <c r="C70" s="9" t="s">
        <v>75</v>
      </c>
      <c r="D70" s="9" t="s">
        <v>33</v>
      </c>
      <c r="E70" s="9" t="s">
        <v>34</v>
      </c>
      <c r="F70" s="9" t="s">
        <v>740</v>
      </c>
      <c r="G70" s="9" t="s">
        <v>741</v>
      </c>
      <c r="H70" s="9">
        <v>47045.0</v>
      </c>
      <c r="I70" s="9">
        <v>47794.0</v>
      </c>
      <c r="J70" s="9">
        <v>46988.0</v>
      </c>
      <c r="K70" s="9">
        <v>47794.0</v>
      </c>
      <c r="L70" s="11">
        <f t="shared" ref="L70:M70" si="73">J70-H70</f>
        <v>-57</v>
      </c>
      <c r="M70" s="11">
        <f t="shared" si="73"/>
        <v>0</v>
      </c>
      <c r="N70" s="11">
        <f t="shared" si="18"/>
        <v>178</v>
      </c>
      <c r="O70" s="9" t="s">
        <v>742</v>
      </c>
      <c r="P70" s="9" t="s">
        <v>37</v>
      </c>
      <c r="Q70" s="9">
        <f t="shared" si="68"/>
        <v>807</v>
      </c>
      <c r="R70" s="11">
        <f t="shared" si="69"/>
        <v>268</v>
      </c>
      <c r="T70" s="9" t="s">
        <v>109</v>
      </c>
      <c r="U70" s="9">
        <v>1134.0</v>
      </c>
      <c r="V70" s="9" t="s">
        <v>743</v>
      </c>
      <c r="W70" s="9" t="s">
        <v>744</v>
      </c>
      <c r="X70" s="9" t="s">
        <v>745</v>
      </c>
      <c r="Y70" s="9" t="s">
        <v>746</v>
      </c>
      <c r="Z70" s="9" t="s">
        <v>747</v>
      </c>
      <c r="AA70" s="9" t="s">
        <v>748</v>
      </c>
      <c r="AB70" s="13" t="s">
        <v>749</v>
      </c>
      <c r="AF70" s="10" t="s">
        <v>750</v>
      </c>
      <c r="AG70" s="10" t="s">
        <v>751</v>
      </c>
    </row>
    <row r="71">
      <c r="A71" s="9">
        <v>70.0</v>
      </c>
      <c r="B71" s="10" t="s">
        <v>752</v>
      </c>
      <c r="C71" s="9" t="s">
        <v>33</v>
      </c>
      <c r="D71" s="9" t="s">
        <v>34</v>
      </c>
      <c r="E71" s="9" t="s">
        <v>33</v>
      </c>
      <c r="F71" s="9" t="s">
        <v>753</v>
      </c>
      <c r="G71" s="9" t="s">
        <v>754</v>
      </c>
      <c r="H71" s="9">
        <v>47787.0</v>
      </c>
      <c r="I71" s="9">
        <v>48485.0</v>
      </c>
      <c r="J71" s="9">
        <v>47787.0</v>
      </c>
      <c r="K71" s="9">
        <v>48485.0</v>
      </c>
      <c r="L71" s="11">
        <f t="shared" ref="L71:M71" si="74">J71-H71</f>
        <v>0</v>
      </c>
      <c r="M71" s="11">
        <f t="shared" si="74"/>
        <v>0</v>
      </c>
      <c r="N71" s="11">
        <f t="shared" si="18"/>
        <v>-8</v>
      </c>
      <c r="O71" s="9"/>
      <c r="P71" s="9" t="s">
        <v>37</v>
      </c>
      <c r="Q71" s="9">
        <f t="shared" si="68"/>
        <v>699</v>
      </c>
      <c r="R71" s="11">
        <f t="shared" si="69"/>
        <v>232</v>
      </c>
      <c r="T71" s="9" t="s">
        <v>38</v>
      </c>
      <c r="U71" s="9">
        <v>1661.0</v>
      </c>
      <c r="V71" s="9" t="s">
        <v>755</v>
      </c>
      <c r="W71" s="9" t="s">
        <v>756</v>
      </c>
      <c r="X71" s="9" t="s">
        <v>757</v>
      </c>
      <c r="Y71" s="9" t="s">
        <v>758</v>
      </c>
      <c r="Z71" s="9" t="s">
        <v>759</v>
      </c>
      <c r="AA71" s="9" t="s">
        <v>760</v>
      </c>
      <c r="AB71" s="13" t="s">
        <v>761</v>
      </c>
      <c r="AF71" s="10" t="s">
        <v>762</v>
      </c>
      <c r="AG71" s="10" t="s">
        <v>763</v>
      </c>
    </row>
    <row r="72">
      <c r="A72" s="9">
        <v>71.0</v>
      </c>
      <c r="B72" s="10" t="s">
        <v>764</v>
      </c>
      <c r="C72" s="9" t="s">
        <v>34</v>
      </c>
      <c r="D72" s="9" t="s">
        <v>49</v>
      </c>
      <c r="E72" s="9" t="s">
        <v>62</v>
      </c>
      <c r="F72" s="9" t="s">
        <v>35</v>
      </c>
      <c r="H72" s="9">
        <v>48461.0</v>
      </c>
      <c r="I72" s="9">
        <v>48691.0</v>
      </c>
      <c r="J72" s="9">
        <v>48461.0</v>
      </c>
      <c r="K72" s="9">
        <v>48691.0</v>
      </c>
      <c r="L72" s="11">
        <f t="shared" ref="L72:M72" si="75">J72-H72</f>
        <v>0</v>
      </c>
      <c r="M72" s="11">
        <f t="shared" si="75"/>
        <v>0</v>
      </c>
      <c r="N72" s="11">
        <f t="shared" si="18"/>
        <v>-25</v>
      </c>
      <c r="O72" s="9"/>
      <c r="P72" s="9" t="s">
        <v>37</v>
      </c>
      <c r="Q72" s="9">
        <f t="shared" si="68"/>
        <v>231</v>
      </c>
      <c r="R72" s="11">
        <f t="shared" si="69"/>
        <v>76</v>
      </c>
      <c r="T72" s="9" t="s">
        <v>38</v>
      </c>
      <c r="U72" s="9">
        <v>4942.0</v>
      </c>
      <c r="V72" s="9" t="s">
        <v>765</v>
      </c>
      <c r="W72" s="9" t="s">
        <v>766</v>
      </c>
      <c r="X72" s="9" t="s">
        <v>767</v>
      </c>
      <c r="Y72" s="9" t="s">
        <v>768</v>
      </c>
      <c r="Z72" s="9" t="s">
        <v>769</v>
      </c>
      <c r="AA72" s="9" t="s">
        <v>770</v>
      </c>
      <c r="AB72" s="12" t="s">
        <v>771</v>
      </c>
      <c r="AF72" s="10" t="s">
        <v>772</v>
      </c>
      <c r="AG72" s="10" t="s">
        <v>773</v>
      </c>
    </row>
    <row r="73">
      <c r="A73" s="9">
        <v>72.0</v>
      </c>
      <c r="B73" s="10" t="s">
        <v>774</v>
      </c>
      <c r="C73" s="9" t="s">
        <v>49</v>
      </c>
      <c r="D73" s="9" t="s">
        <v>62</v>
      </c>
      <c r="E73" s="9" t="s">
        <v>49</v>
      </c>
      <c r="F73" s="9" t="s">
        <v>35</v>
      </c>
      <c r="H73" s="9">
        <v>48666.0</v>
      </c>
      <c r="I73" s="9">
        <v>49139.0</v>
      </c>
      <c r="J73" s="9">
        <v>48666.0</v>
      </c>
      <c r="K73" s="9">
        <v>49139.0</v>
      </c>
      <c r="L73" s="11">
        <f t="shared" ref="L73:M73" si="76">J73-H73</f>
        <v>0</v>
      </c>
      <c r="M73" s="11">
        <f t="shared" si="76"/>
        <v>0</v>
      </c>
      <c r="N73" s="11">
        <f t="shared" si="18"/>
        <v>-26</v>
      </c>
      <c r="O73" s="9"/>
      <c r="P73" s="9" t="s">
        <v>37</v>
      </c>
      <c r="Q73" s="9">
        <f t="shared" si="68"/>
        <v>474</v>
      </c>
      <c r="R73" s="11">
        <f t="shared" si="69"/>
        <v>157</v>
      </c>
      <c r="T73" s="9" t="s">
        <v>38</v>
      </c>
      <c r="U73" s="9">
        <v>5798.0</v>
      </c>
      <c r="V73" s="9" t="s">
        <v>775</v>
      </c>
      <c r="W73" s="9" t="s">
        <v>776</v>
      </c>
      <c r="X73" s="9" t="s">
        <v>354</v>
      </c>
      <c r="Y73" s="9" t="s">
        <v>777</v>
      </c>
      <c r="Z73" s="9" t="s">
        <v>778</v>
      </c>
      <c r="AA73" s="9" t="s">
        <v>779</v>
      </c>
      <c r="AB73" s="12" t="s">
        <v>780</v>
      </c>
      <c r="AF73" s="10" t="s">
        <v>781</v>
      </c>
      <c r="AG73" s="10" t="s">
        <v>782</v>
      </c>
    </row>
    <row r="74">
      <c r="A74" s="9">
        <v>73.0</v>
      </c>
      <c r="B74" s="10" t="s">
        <v>783</v>
      </c>
      <c r="C74" s="9" t="s">
        <v>62</v>
      </c>
      <c r="D74" s="9" t="s">
        <v>75</v>
      </c>
      <c r="E74" s="9" t="s">
        <v>75</v>
      </c>
      <c r="F74" s="18" t="s">
        <v>784</v>
      </c>
      <c r="G74" s="9" t="s">
        <v>785</v>
      </c>
      <c r="H74" s="9">
        <v>49132.0</v>
      </c>
      <c r="I74" s="9">
        <v>49851.0</v>
      </c>
      <c r="J74" s="9">
        <v>49132.0</v>
      </c>
      <c r="K74" s="9">
        <v>49851.0</v>
      </c>
      <c r="L74" s="11">
        <f t="shared" ref="L74:M74" si="77">J74-H74</f>
        <v>0</v>
      </c>
      <c r="M74" s="11">
        <f t="shared" si="77"/>
        <v>0</v>
      </c>
      <c r="N74" s="11">
        <f t="shared" si="18"/>
        <v>-8</v>
      </c>
      <c r="O74" s="9"/>
      <c r="P74" s="9" t="s">
        <v>37</v>
      </c>
      <c r="Q74" s="9">
        <f t="shared" si="68"/>
        <v>720</v>
      </c>
      <c r="R74" s="11">
        <f t="shared" si="69"/>
        <v>239</v>
      </c>
      <c r="T74" s="9" t="s">
        <v>38</v>
      </c>
      <c r="U74" s="9">
        <v>1877.0</v>
      </c>
      <c r="V74" s="9" t="s">
        <v>786</v>
      </c>
      <c r="W74" s="9" t="s">
        <v>787</v>
      </c>
      <c r="X74" s="9" t="s">
        <v>733</v>
      </c>
      <c r="Y74" s="9" t="s">
        <v>788</v>
      </c>
      <c r="Z74" s="9" t="s">
        <v>789</v>
      </c>
      <c r="AA74" s="9" t="s">
        <v>790</v>
      </c>
      <c r="AB74" s="13" t="s">
        <v>791</v>
      </c>
      <c r="AF74" s="10" t="s">
        <v>792</v>
      </c>
      <c r="AG74" s="10" t="s">
        <v>793</v>
      </c>
    </row>
    <row r="75">
      <c r="A75" s="9">
        <v>74.0</v>
      </c>
      <c r="B75" s="10" t="s">
        <v>794</v>
      </c>
      <c r="C75" s="9" t="s">
        <v>75</v>
      </c>
      <c r="D75" s="9" t="s">
        <v>33</v>
      </c>
      <c r="E75" s="9" t="s">
        <v>34</v>
      </c>
      <c r="F75" s="9" t="s">
        <v>35</v>
      </c>
      <c r="H75" s="9">
        <v>49851.0</v>
      </c>
      <c r="I75" s="9">
        <v>50318.0</v>
      </c>
      <c r="J75" s="9">
        <v>49851.0</v>
      </c>
      <c r="K75" s="9">
        <v>50318.0</v>
      </c>
      <c r="L75" s="11">
        <f t="shared" ref="L75:M75" si="78">J75-H75</f>
        <v>0</v>
      </c>
      <c r="M75" s="11">
        <f t="shared" si="78"/>
        <v>0</v>
      </c>
      <c r="N75" s="11">
        <f t="shared" si="18"/>
        <v>-1</v>
      </c>
      <c r="O75" s="9"/>
      <c r="P75" s="9" t="s">
        <v>37</v>
      </c>
      <c r="Q75" s="9">
        <f t="shared" si="68"/>
        <v>468</v>
      </c>
      <c r="R75" s="11">
        <f t="shared" si="69"/>
        <v>155</v>
      </c>
      <c r="T75" s="9" t="s">
        <v>38</v>
      </c>
      <c r="U75" s="9">
        <v>64886.0</v>
      </c>
      <c r="V75" s="9" t="s">
        <v>795</v>
      </c>
      <c r="W75" s="9" t="s">
        <v>796</v>
      </c>
      <c r="X75" s="9" t="s">
        <v>797</v>
      </c>
      <c r="Y75" s="9" t="s">
        <v>798</v>
      </c>
      <c r="Z75" s="9" t="s">
        <v>799</v>
      </c>
      <c r="AA75" s="9" t="s">
        <v>800</v>
      </c>
      <c r="AB75" s="12" t="s">
        <v>801</v>
      </c>
      <c r="AF75" s="10" t="s">
        <v>802</v>
      </c>
      <c r="AG75" s="10" t="s">
        <v>803</v>
      </c>
    </row>
    <row r="76">
      <c r="A76" s="9">
        <v>75.0</v>
      </c>
      <c r="B76" s="10" t="s">
        <v>804</v>
      </c>
      <c r="C76" s="9" t="s">
        <v>33</v>
      </c>
      <c r="D76" s="9" t="s">
        <v>34</v>
      </c>
      <c r="E76" s="9" t="s">
        <v>33</v>
      </c>
      <c r="F76" s="19" t="s">
        <v>740</v>
      </c>
      <c r="G76" s="9" t="s">
        <v>805</v>
      </c>
      <c r="H76" s="9">
        <v>50360.0</v>
      </c>
      <c r="I76" s="9">
        <v>51010.0</v>
      </c>
      <c r="J76" s="9">
        <v>50318.0</v>
      </c>
      <c r="K76" s="9">
        <v>51010.0</v>
      </c>
      <c r="L76" s="11">
        <f t="shared" ref="L76:M76" si="79">J76-H76</f>
        <v>-42</v>
      </c>
      <c r="M76" s="11">
        <f t="shared" si="79"/>
        <v>0</v>
      </c>
      <c r="N76" s="11">
        <f t="shared" si="18"/>
        <v>-1</v>
      </c>
      <c r="O76" s="9"/>
      <c r="P76" s="9" t="s">
        <v>37</v>
      </c>
      <c r="Q76" s="9">
        <f t="shared" si="68"/>
        <v>693</v>
      </c>
      <c r="R76" s="11">
        <f t="shared" si="69"/>
        <v>230</v>
      </c>
      <c r="T76" s="9" t="s">
        <v>38</v>
      </c>
      <c r="U76" s="9">
        <v>2078.0</v>
      </c>
      <c r="V76" s="9" t="s">
        <v>806</v>
      </c>
      <c r="W76" s="9" t="s">
        <v>807</v>
      </c>
      <c r="X76" s="9" t="s">
        <v>808</v>
      </c>
      <c r="Y76" s="9" t="s">
        <v>809</v>
      </c>
      <c r="Z76" s="9" t="s">
        <v>810</v>
      </c>
      <c r="AA76" s="9" t="s">
        <v>811</v>
      </c>
      <c r="AB76" s="12" t="s">
        <v>812</v>
      </c>
      <c r="AF76" s="10" t="s">
        <v>813</v>
      </c>
      <c r="AG76" s="10" t="s">
        <v>814</v>
      </c>
    </row>
    <row r="77">
      <c r="A77" s="9">
        <v>75.5</v>
      </c>
      <c r="B77" s="10" t="s">
        <v>815</v>
      </c>
      <c r="C77" s="9" t="s">
        <v>34</v>
      </c>
      <c r="D77" s="9"/>
      <c r="E77" s="9" t="s">
        <v>62</v>
      </c>
      <c r="F77" s="9" t="s">
        <v>35</v>
      </c>
      <c r="H77" s="9" t="s">
        <v>220</v>
      </c>
      <c r="I77" s="9" t="s">
        <v>220</v>
      </c>
      <c r="J77" s="9">
        <v>51014.0</v>
      </c>
      <c r="K77" s="9">
        <v>51319.0</v>
      </c>
      <c r="L77" s="9" t="s">
        <v>220</v>
      </c>
      <c r="M77" s="9" t="s">
        <v>220</v>
      </c>
      <c r="N77" s="11">
        <f t="shared" si="18"/>
        <v>3</v>
      </c>
      <c r="O77" s="9"/>
      <c r="P77" s="9" t="s">
        <v>37</v>
      </c>
      <c r="Q77" s="9">
        <f t="shared" si="68"/>
        <v>306</v>
      </c>
      <c r="R77" s="11">
        <f t="shared" si="69"/>
        <v>101</v>
      </c>
      <c r="T77" s="9" t="s">
        <v>38</v>
      </c>
      <c r="U77" s="9">
        <v>4826.0</v>
      </c>
      <c r="V77" s="9"/>
      <c r="W77" s="9"/>
      <c r="X77" s="9"/>
      <c r="Y77" s="9"/>
      <c r="Z77" s="9"/>
      <c r="AA77" s="9"/>
      <c r="AB77" s="9"/>
      <c r="AF77" s="10" t="s">
        <v>816</v>
      </c>
      <c r="AG77" s="10" t="s">
        <v>817</v>
      </c>
    </row>
    <row r="78">
      <c r="A78" s="9">
        <v>76.0</v>
      </c>
      <c r="B78" s="10" t="s">
        <v>818</v>
      </c>
      <c r="C78" s="9" t="s">
        <v>34</v>
      </c>
      <c r="D78" s="9" t="s">
        <v>49</v>
      </c>
      <c r="E78" s="9" t="s">
        <v>49</v>
      </c>
      <c r="F78" s="9" t="s">
        <v>35</v>
      </c>
      <c r="H78" s="9">
        <v>51267.0</v>
      </c>
      <c r="I78" s="9">
        <v>51377.0</v>
      </c>
      <c r="J78" s="9">
        <v>51267.0</v>
      </c>
      <c r="K78" s="9">
        <v>51377.0</v>
      </c>
      <c r="L78" s="11">
        <f t="shared" ref="L78:M78" si="80">J78-H78</f>
        <v>0</v>
      </c>
      <c r="M78" s="11">
        <f t="shared" si="80"/>
        <v>0</v>
      </c>
      <c r="N78" s="11">
        <f t="shared" si="18"/>
        <v>-53</v>
      </c>
      <c r="O78" s="9" t="s">
        <v>819</v>
      </c>
      <c r="P78" s="9" t="s">
        <v>37</v>
      </c>
      <c r="Q78" s="9">
        <f t="shared" si="68"/>
        <v>111</v>
      </c>
      <c r="R78" s="11">
        <f t="shared" si="69"/>
        <v>36</v>
      </c>
      <c r="T78" s="9" t="s">
        <v>38</v>
      </c>
      <c r="U78" s="9">
        <v>8266.0</v>
      </c>
      <c r="V78" s="9" t="s">
        <v>820</v>
      </c>
      <c r="W78" s="9" t="s">
        <v>821</v>
      </c>
      <c r="X78" s="9" t="s">
        <v>822</v>
      </c>
      <c r="Y78" s="9" t="s">
        <v>823</v>
      </c>
      <c r="Z78" s="9" t="s">
        <v>824</v>
      </c>
      <c r="AA78" s="9" t="s">
        <v>825</v>
      </c>
      <c r="AB78" s="13" t="s">
        <v>826</v>
      </c>
      <c r="AF78" s="10" t="s">
        <v>827</v>
      </c>
      <c r="AG78" s="10" t="s">
        <v>828</v>
      </c>
    </row>
    <row r="79">
      <c r="A79" s="9">
        <v>77.0</v>
      </c>
      <c r="B79" s="10" t="s">
        <v>829</v>
      </c>
      <c r="C79" s="9" t="s">
        <v>49</v>
      </c>
      <c r="D79" s="9"/>
      <c r="E79" s="9" t="s">
        <v>34</v>
      </c>
      <c r="F79" s="9" t="s">
        <v>830</v>
      </c>
      <c r="G79" s="9" t="s">
        <v>831</v>
      </c>
      <c r="H79" s="9">
        <v>51415.0</v>
      </c>
      <c r="I79" s="9">
        <v>51936.0</v>
      </c>
      <c r="J79" s="9">
        <v>51463.0</v>
      </c>
      <c r="K79" s="9">
        <v>51936.0</v>
      </c>
      <c r="L79" s="11">
        <f t="shared" ref="L79:M79" si="81">J79-H79</f>
        <v>48</v>
      </c>
      <c r="M79" s="11">
        <f t="shared" si="81"/>
        <v>0</v>
      </c>
      <c r="N79" s="11">
        <f t="shared" si="18"/>
        <v>85</v>
      </c>
      <c r="O79" s="9"/>
      <c r="P79" s="9" t="s">
        <v>37</v>
      </c>
      <c r="Q79" s="9">
        <f t="shared" si="68"/>
        <v>474</v>
      </c>
      <c r="R79" s="11">
        <f t="shared" si="69"/>
        <v>157</v>
      </c>
      <c r="U79" s="9">
        <v>48197.0</v>
      </c>
      <c r="V79" s="9" t="s">
        <v>832</v>
      </c>
      <c r="W79" s="9" t="s">
        <v>833</v>
      </c>
      <c r="X79" s="9" t="s">
        <v>834</v>
      </c>
      <c r="Y79" s="9" t="s">
        <v>835</v>
      </c>
      <c r="Z79" s="9" t="s">
        <v>836</v>
      </c>
      <c r="AA79" s="9" t="s">
        <v>837</v>
      </c>
      <c r="AB79" s="12" t="s">
        <v>838</v>
      </c>
      <c r="AF79" s="10" t="s">
        <v>839</v>
      </c>
      <c r="AG79" s="10" t="s">
        <v>840</v>
      </c>
    </row>
    <row r="80">
      <c r="A80" s="9">
        <v>78.0</v>
      </c>
      <c r="B80" s="10" t="s">
        <v>841</v>
      </c>
      <c r="C80" s="9" t="s">
        <v>62</v>
      </c>
      <c r="D80" s="9" t="s">
        <v>75</v>
      </c>
      <c r="E80" s="9" t="s">
        <v>33</v>
      </c>
      <c r="F80" s="20" t="s">
        <v>842</v>
      </c>
      <c r="G80" s="9" t="s">
        <v>843</v>
      </c>
      <c r="H80" s="9">
        <v>51975.0</v>
      </c>
      <c r="I80" s="9">
        <v>55283.0</v>
      </c>
      <c r="J80" s="9">
        <v>51975.0</v>
      </c>
      <c r="K80" s="9">
        <v>55283.0</v>
      </c>
      <c r="L80" s="11">
        <f t="shared" ref="L80:M80" si="82">J80-H80</f>
        <v>0</v>
      </c>
      <c r="M80" s="11">
        <f t="shared" si="82"/>
        <v>0</v>
      </c>
      <c r="N80" s="11">
        <f t="shared" si="18"/>
        <v>38</v>
      </c>
      <c r="O80" s="9"/>
      <c r="P80" s="9" t="s">
        <v>37</v>
      </c>
      <c r="Q80" s="9">
        <f t="shared" si="68"/>
        <v>3309</v>
      </c>
      <c r="R80" s="11">
        <f t="shared" si="69"/>
        <v>1102</v>
      </c>
      <c r="T80" s="9" t="s">
        <v>109</v>
      </c>
      <c r="U80" s="9">
        <v>71845.0</v>
      </c>
      <c r="V80" s="9" t="s">
        <v>844</v>
      </c>
      <c r="W80" s="9" t="s">
        <v>845</v>
      </c>
      <c r="X80" s="9" t="s">
        <v>846</v>
      </c>
      <c r="Y80" s="9" t="s">
        <v>847</v>
      </c>
      <c r="Z80" s="9" t="s">
        <v>848</v>
      </c>
      <c r="AA80" s="9" t="s">
        <v>849</v>
      </c>
      <c r="AB80" s="13" t="s">
        <v>850</v>
      </c>
      <c r="AF80" s="10" t="s">
        <v>851</v>
      </c>
      <c r="AG80" s="10" t="s">
        <v>852</v>
      </c>
    </row>
    <row r="81">
      <c r="A81" s="9">
        <v>79.0</v>
      </c>
      <c r="B81" s="10" t="s">
        <v>853</v>
      </c>
      <c r="C81" s="9" t="s">
        <v>75</v>
      </c>
      <c r="D81" s="9" t="s">
        <v>33</v>
      </c>
      <c r="E81" s="9" t="s">
        <v>62</v>
      </c>
      <c r="F81" s="21" t="s">
        <v>854</v>
      </c>
      <c r="G81" s="9" t="s">
        <v>855</v>
      </c>
      <c r="H81" s="9">
        <v>55280.0</v>
      </c>
      <c r="I81" s="9">
        <v>55912.0</v>
      </c>
      <c r="J81" s="9">
        <v>55280.0</v>
      </c>
      <c r="K81" s="9">
        <v>55912.0</v>
      </c>
      <c r="L81" s="11">
        <f t="shared" ref="L81:M81" si="83">J81-H81</f>
        <v>0</v>
      </c>
      <c r="M81" s="11">
        <f t="shared" si="83"/>
        <v>0</v>
      </c>
      <c r="N81" s="11">
        <f t="shared" si="18"/>
        <v>-4</v>
      </c>
      <c r="O81" s="9"/>
      <c r="P81" s="9" t="s">
        <v>37</v>
      </c>
      <c r="Q81" s="9">
        <f t="shared" si="68"/>
        <v>633</v>
      </c>
      <c r="R81" s="11">
        <f t="shared" si="69"/>
        <v>210</v>
      </c>
      <c r="T81" s="9" t="s">
        <v>38</v>
      </c>
      <c r="U81" s="9">
        <v>4205.0</v>
      </c>
      <c r="V81" s="9" t="s">
        <v>856</v>
      </c>
      <c r="W81" s="9" t="s">
        <v>857</v>
      </c>
      <c r="X81" s="9" t="s">
        <v>858</v>
      </c>
      <c r="Y81" s="9" t="s">
        <v>859</v>
      </c>
      <c r="Z81" s="9" t="s">
        <v>860</v>
      </c>
      <c r="AA81" s="9" t="s">
        <v>861</v>
      </c>
      <c r="AB81" s="12" t="s">
        <v>862</v>
      </c>
      <c r="AF81" s="10" t="s">
        <v>863</v>
      </c>
      <c r="AG81" s="10" t="s">
        <v>864</v>
      </c>
    </row>
    <row r="82">
      <c r="A82" s="9">
        <v>80.0</v>
      </c>
      <c r="B82" s="10" t="s">
        <v>865</v>
      </c>
      <c r="C82" s="9" t="s">
        <v>33</v>
      </c>
      <c r="D82" s="9" t="s">
        <v>34</v>
      </c>
      <c r="E82" s="9" t="s">
        <v>49</v>
      </c>
      <c r="F82" s="9" t="s">
        <v>35</v>
      </c>
      <c r="H82" s="9">
        <v>55912.0</v>
      </c>
      <c r="I82" s="9">
        <v>56211.0</v>
      </c>
      <c r="J82" s="9">
        <v>55912.0</v>
      </c>
      <c r="K82" s="9">
        <v>56211.0</v>
      </c>
      <c r="L82" s="11">
        <f t="shared" ref="L82:M82" si="84">J82-H82</f>
        <v>0</v>
      </c>
      <c r="M82" s="11">
        <f t="shared" si="84"/>
        <v>0</v>
      </c>
      <c r="N82" s="11">
        <f t="shared" si="18"/>
        <v>-1</v>
      </c>
      <c r="O82" s="9"/>
      <c r="P82" s="9" t="s">
        <v>37</v>
      </c>
      <c r="Q82" s="9">
        <f t="shared" si="68"/>
        <v>300</v>
      </c>
      <c r="R82" s="11">
        <f t="shared" si="69"/>
        <v>99</v>
      </c>
      <c r="T82" s="9" t="s">
        <v>38</v>
      </c>
      <c r="U82" s="9">
        <v>4356.0</v>
      </c>
      <c r="V82" s="9" t="s">
        <v>866</v>
      </c>
      <c r="W82" s="9" t="s">
        <v>867</v>
      </c>
      <c r="X82" s="9" t="s">
        <v>868</v>
      </c>
      <c r="Y82" s="9" t="s">
        <v>869</v>
      </c>
      <c r="Z82" s="9" t="s">
        <v>870</v>
      </c>
      <c r="AA82" s="9" t="s">
        <v>871</v>
      </c>
      <c r="AB82" s="12" t="s">
        <v>872</v>
      </c>
      <c r="AF82" s="10" t="s">
        <v>873</v>
      </c>
      <c r="AG82" s="10" t="s">
        <v>874</v>
      </c>
    </row>
    <row r="83">
      <c r="A83" s="9">
        <v>81.0</v>
      </c>
      <c r="B83" s="10" t="s">
        <v>875</v>
      </c>
      <c r="C83" s="9" t="s">
        <v>34</v>
      </c>
      <c r="D83" s="9" t="s">
        <v>49</v>
      </c>
      <c r="E83" s="9" t="s">
        <v>75</v>
      </c>
      <c r="F83" s="9" t="s">
        <v>35</v>
      </c>
      <c r="H83" s="9">
        <v>56201.0</v>
      </c>
      <c r="I83" s="9">
        <v>56608.0</v>
      </c>
      <c r="J83" s="9">
        <v>56201.0</v>
      </c>
      <c r="K83" s="9">
        <v>56608.0</v>
      </c>
      <c r="L83" s="11">
        <f t="shared" ref="L83:M83" si="85">J83-H83</f>
        <v>0</v>
      </c>
      <c r="M83" s="11">
        <f t="shared" si="85"/>
        <v>0</v>
      </c>
      <c r="N83" s="11">
        <f t="shared" si="18"/>
        <v>-11</v>
      </c>
      <c r="O83" s="9"/>
      <c r="P83" s="9" t="s">
        <v>37</v>
      </c>
      <c r="Q83" s="9">
        <f t="shared" si="68"/>
        <v>408</v>
      </c>
      <c r="R83" s="11">
        <f t="shared" si="69"/>
        <v>135</v>
      </c>
      <c r="T83" s="9" t="s">
        <v>38</v>
      </c>
      <c r="U83" s="9">
        <v>61236.0</v>
      </c>
      <c r="V83" s="9" t="s">
        <v>876</v>
      </c>
      <c r="W83" s="9" t="s">
        <v>877</v>
      </c>
      <c r="X83" s="9" t="s">
        <v>878</v>
      </c>
      <c r="Y83" s="9" t="s">
        <v>879</v>
      </c>
      <c r="Z83" s="9" t="s">
        <v>880</v>
      </c>
      <c r="AA83" s="9" t="s">
        <v>881</v>
      </c>
      <c r="AB83" s="12" t="s">
        <v>882</v>
      </c>
      <c r="AF83" s="10" t="s">
        <v>883</v>
      </c>
      <c r="AG83" s="10" t="s">
        <v>884</v>
      </c>
    </row>
    <row r="84">
      <c r="A84" s="9">
        <v>82.0</v>
      </c>
      <c r="B84" s="10" t="s">
        <v>885</v>
      </c>
      <c r="C84" s="9" t="s">
        <v>49</v>
      </c>
      <c r="D84" s="9" t="s">
        <v>62</v>
      </c>
      <c r="E84" s="9" t="s">
        <v>34</v>
      </c>
      <c r="F84" s="22" t="s">
        <v>886</v>
      </c>
      <c r="G84" s="9" t="s">
        <v>887</v>
      </c>
      <c r="H84" s="9">
        <v>56605.0</v>
      </c>
      <c r="I84" s="9">
        <v>57762.0</v>
      </c>
      <c r="J84" s="9">
        <v>56605.0</v>
      </c>
      <c r="K84" s="9">
        <v>57762.0</v>
      </c>
      <c r="L84" s="11">
        <f t="shared" ref="L84:M84" si="86">J84-H84</f>
        <v>0</v>
      </c>
      <c r="M84" s="11">
        <f t="shared" si="86"/>
        <v>0</v>
      </c>
      <c r="N84" s="11">
        <f t="shared" si="18"/>
        <v>-4</v>
      </c>
      <c r="O84" s="9"/>
      <c r="P84" s="9" t="s">
        <v>37</v>
      </c>
      <c r="Q84" s="9">
        <f t="shared" si="68"/>
        <v>1158</v>
      </c>
      <c r="R84" s="11">
        <f t="shared" si="69"/>
        <v>385</v>
      </c>
      <c r="T84" s="9" t="s">
        <v>38</v>
      </c>
      <c r="U84" s="9">
        <v>1275.0</v>
      </c>
      <c r="V84" s="9" t="s">
        <v>888</v>
      </c>
      <c r="W84" s="9" t="s">
        <v>889</v>
      </c>
      <c r="X84" s="9" t="s">
        <v>890</v>
      </c>
      <c r="Y84" s="9" t="s">
        <v>891</v>
      </c>
      <c r="Z84" s="9" t="s">
        <v>892</v>
      </c>
      <c r="AA84" s="9" t="s">
        <v>893</v>
      </c>
      <c r="AB84" s="12" t="s">
        <v>894</v>
      </c>
      <c r="AF84" s="10" t="s">
        <v>895</v>
      </c>
      <c r="AG84" s="10" t="s">
        <v>896</v>
      </c>
    </row>
    <row r="85">
      <c r="A85" s="9">
        <v>83.0</v>
      </c>
      <c r="B85" s="10" t="s">
        <v>897</v>
      </c>
      <c r="C85" s="9" t="s">
        <v>62</v>
      </c>
      <c r="D85" s="9" t="s">
        <v>75</v>
      </c>
      <c r="E85" s="9" t="s">
        <v>33</v>
      </c>
      <c r="F85" s="23" t="s">
        <v>35</v>
      </c>
      <c r="H85" s="9">
        <v>57805.0</v>
      </c>
      <c r="I85" s="9">
        <v>58059.0</v>
      </c>
      <c r="J85" s="9">
        <v>57805.0</v>
      </c>
      <c r="K85" s="9">
        <v>58059.0</v>
      </c>
      <c r="L85" s="11">
        <f t="shared" ref="L85:M85" si="87">J85-H85</f>
        <v>0</v>
      </c>
      <c r="M85" s="11">
        <f t="shared" si="87"/>
        <v>0</v>
      </c>
      <c r="N85" s="11">
        <f t="shared" si="18"/>
        <v>42</v>
      </c>
      <c r="O85" s="9"/>
      <c r="P85" s="9" t="s">
        <v>37</v>
      </c>
      <c r="Q85" s="9">
        <f t="shared" si="68"/>
        <v>255</v>
      </c>
      <c r="R85" s="11">
        <f t="shared" si="69"/>
        <v>84</v>
      </c>
      <c r="T85" s="9" t="s">
        <v>38</v>
      </c>
      <c r="U85" s="9">
        <v>7338.0</v>
      </c>
      <c r="V85" s="9" t="s">
        <v>898</v>
      </c>
      <c r="W85" s="9" t="s">
        <v>899</v>
      </c>
      <c r="X85" s="9" t="s">
        <v>520</v>
      </c>
      <c r="Y85" s="9" t="s">
        <v>900</v>
      </c>
      <c r="Z85" s="9" t="s">
        <v>901</v>
      </c>
      <c r="AA85" s="9" t="s">
        <v>678</v>
      </c>
      <c r="AB85" s="12" t="s">
        <v>902</v>
      </c>
      <c r="AF85" s="10" t="s">
        <v>903</v>
      </c>
      <c r="AG85" s="10" t="s">
        <v>904</v>
      </c>
    </row>
    <row r="86">
      <c r="A86" s="9">
        <v>84.0</v>
      </c>
      <c r="B86" s="10" t="s">
        <v>905</v>
      </c>
      <c r="C86" s="9" t="s">
        <v>75</v>
      </c>
      <c r="D86" s="9" t="s">
        <v>33</v>
      </c>
      <c r="E86" s="9" t="s">
        <v>62</v>
      </c>
      <c r="F86" s="19" t="s">
        <v>906</v>
      </c>
      <c r="G86" s="9" t="s">
        <v>855</v>
      </c>
      <c r="H86" s="9">
        <v>58067.0</v>
      </c>
      <c r="I86" s="9">
        <v>58702.0</v>
      </c>
      <c r="J86" s="9">
        <v>58028.0</v>
      </c>
      <c r="K86" s="9">
        <v>58702.0</v>
      </c>
      <c r="L86" s="11">
        <f t="shared" ref="L86:M86" si="88">J86-H86</f>
        <v>-39</v>
      </c>
      <c r="M86" s="11">
        <f t="shared" si="88"/>
        <v>0</v>
      </c>
      <c r="N86" s="11">
        <f t="shared" si="18"/>
        <v>-32</v>
      </c>
      <c r="O86" s="9"/>
      <c r="P86" s="9" t="s">
        <v>37</v>
      </c>
      <c r="Q86" s="9">
        <f t="shared" si="68"/>
        <v>675</v>
      </c>
      <c r="R86" s="11">
        <f t="shared" si="69"/>
        <v>224</v>
      </c>
      <c r="T86" s="9" t="s">
        <v>38</v>
      </c>
      <c r="U86" s="9">
        <v>73548.0</v>
      </c>
      <c r="V86" s="9" t="s">
        <v>907</v>
      </c>
      <c r="W86" s="9" t="s">
        <v>908</v>
      </c>
      <c r="X86" s="9" t="s">
        <v>909</v>
      </c>
      <c r="Y86" s="9" t="s">
        <v>910</v>
      </c>
      <c r="Z86" s="9" t="s">
        <v>911</v>
      </c>
      <c r="AA86" s="9" t="s">
        <v>912</v>
      </c>
      <c r="AB86" s="12" t="s">
        <v>913</v>
      </c>
      <c r="AF86" s="10" t="s">
        <v>914</v>
      </c>
      <c r="AG86" s="10" t="s">
        <v>915</v>
      </c>
    </row>
    <row r="87">
      <c r="A87" s="9">
        <v>85.0</v>
      </c>
      <c r="B87" s="10" t="s">
        <v>916</v>
      </c>
      <c r="C87" s="9" t="s">
        <v>33</v>
      </c>
      <c r="D87" s="9" t="s">
        <v>34</v>
      </c>
      <c r="E87" s="9" t="s">
        <v>49</v>
      </c>
      <c r="F87" s="9" t="s">
        <v>917</v>
      </c>
      <c r="G87" s="9" t="s">
        <v>918</v>
      </c>
      <c r="H87" s="9">
        <v>58695.0</v>
      </c>
      <c r="I87" s="9">
        <v>59546.0</v>
      </c>
      <c r="J87" s="9">
        <v>58695.0</v>
      </c>
      <c r="K87" s="9">
        <v>59546.0</v>
      </c>
      <c r="L87" s="11">
        <f t="shared" ref="L87:M87" si="89">J87-H87</f>
        <v>0</v>
      </c>
      <c r="M87" s="11">
        <f t="shared" si="89"/>
        <v>0</v>
      </c>
      <c r="N87" s="11">
        <f t="shared" si="18"/>
        <v>-8</v>
      </c>
      <c r="O87" s="9"/>
      <c r="P87" s="9" t="s">
        <v>37</v>
      </c>
      <c r="Q87" s="9">
        <f t="shared" si="68"/>
        <v>852</v>
      </c>
      <c r="R87" s="11">
        <f t="shared" si="69"/>
        <v>283</v>
      </c>
      <c r="T87" s="9" t="s">
        <v>38</v>
      </c>
      <c r="U87" s="9">
        <v>70103.0</v>
      </c>
      <c r="V87" s="9" t="s">
        <v>919</v>
      </c>
      <c r="W87" s="9" t="s">
        <v>920</v>
      </c>
      <c r="X87" s="9" t="s">
        <v>921</v>
      </c>
      <c r="Y87" s="9" t="s">
        <v>922</v>
      </c>
      <c r="Z87" s="9" t="s">
        <v>923</v>
      </c>
      <c r="AA87" s="9" t="s">
        <v>924</v>
      </c>
      <c r="AB87" s="12" t="s">
        <v>925</v>
      </c>
      <c r="AF87" s="10" t="s">
        <v>926</v>
      </c>
      <c r="AG87" s="10" t="s">
        <v>927</v>
      </c>
    </row>
    <row r="88">
      <c r="A88" s="9">
        <v>86.0</v>
      </c>
      <c r="B88" s="10" t="s">
        <v>928</v>
      </c>
      <c r="C88" s="9" t="s">
        <v>34</v>
      </c>
      <c r="D88" s="9" t="s">
        <v>49</v>
      </c>
      <c r="E88" s="9" t="s">
        <v>75</v>
      </c>
      <c r="F88" s="9" t="s">
        <v>35</v>
      </c>
      <c r="H88" s="9">
        <v>59716.0</v>
      </c>
      <c r="I88" s="9">
        <v>59985.0</v>
      </c>
      <c r="J88" s="9">
        <v>59716.0</v>
      </c>
      <c r="K88" s="9">
        <v>59985.0</v>
      </c>
      <c r="L88" s="11">
        <f t="shared" ref="L88:M88" si="90">J88-H88</f>
        <v>0</v>
      </c>
      <c r="M88" s="11">
        <f t="shared" si="90"/>
        <v>0</v>
      </c>
      <c r="N88" s="11">
        <f t="shared" si="18"/>
        <v>169</v>
      </c>
      <c r="O88" s="9" t="s">
        <v>929</v>
      </c>
      <c r="P88" s="9" t="s">
        <v>37</v>
      </c>
      <c r="Q88" s="9">
        <f t="shared" si="68"/>
        <v>270</v>
      </c>
      <c r="R88" s="11">
        <f t="shared" si="69"/>
        <v>89</v>
      </c>
      <c r="T88" s="9" t="s">
        <v>38</v>
      </c>
      <c r="U88" s="9">
        <v>4088.0</v>
      </c>
      <c r="V88" s="9" t="s">
        <v>930</v>
      </c>
      <c r="W88" s="9" t="s">
        <v>931</v>
      </c>
      <c r="X88" s="9" t="s">
        <v>932</v>
      </c>
      <c r="Y88" s="9" t="s">
        <v>933</v>
      </c>
      <c r="Z88" s="9" t="s">
        <v>934</v>
      </c>
      <c r="AA88" s="9" t="s">
        <v>935</v>
      </c>
      <c r="AB88" s="12" t="s">
        <v>936</v>
      </c>
      <c r="AF88" s="10" t="s">
        <v>937</v>
      </c>
      <c r="AG88" s="10" t="s">
        <v>938</v>
      </c>
    </row>
    <row r="89">
      <c r="A89" s="9">
        <v>87.0</v>
      </c>
      <c r="B89" s="10" t="s">
        <v>939</v>
      </c>
      <c r="C89" s="9" t="s">
        <v>49</v>
      </c>
      <c r="D89" s="9" t="s">
        <v>62</v>
      </c>
      <c r="E89" s="9" t="s">
        <v>34</v>
      </c>
      <c r="F89" s="9" t="s">
        <v>940</v>
      </c>
      <c r="G89" s="9" t="s">
        <v>941</v>
      </c>
      <c r="H89" s="9">
        <v>60078.0</v>
      </c>
      <c r="I89" s="9">
        <v>62780.0</v>
      </c>
      <c r="J89" s="9">
        <v>60078.0</v>
      </c>
      <c r="K89" s="9">
        <v>62780.0</v>
      </c>
      <c r="L89" s="11">
        <f t="shared" ref="L89:M89" si="91">J89-H89</f>
        <v>0</v>
      </c>
      <c r="M89" s="11">
        <f t="shared" si="91"/>
        <v>0</v>
      </c>
      <c r="N89" s="11">
        <f t="shared" si="18"/>
        <v>92</v>
      </c>
      <c r="O89" s="9" t="s">
        <v>942</v>
      </c>
      <c r="P89" s="9" t="s">
        <v>37</v>
      </c>
      <c r="Q89" s="9">
        <f t="shared" si="68"/>
        <v>2703</v>
      </c>
      <c r="R89" s="11">
        <f t="shared" si="69"/>
        <v>900</v>
      </c>
      <c r="T89" s="9" t="s">
        <v>109</v>
      </c>
      <c r="U89" s="9">
        <v>761.0</v>
      </c>
      <c r="V89" s="9" t="s">
        <v>943</v>
      </c>
      <c r="W89" s="9" t="s">
        <v>944</v>
      </c>
      <c r="X89" s="9" t="s">
        <v>945</v>
      </c>
      <c r="Y89" s="9" t="s">
        <v>946</v>
      </c>
      <c r="Z89" s="9" t="s">
        <v>947</v>
      </c>
      <c r="AA89" s="9" t="s">
        <v>948</v>
      </c>
      <c r="AB89" s="12" t="s">
        <v>949</v>
      </c>
      <c r="AF89" s="10" t="s">
        <v>950</v>
      </c>
      <c r="AG89" s="10" t="s">
        <v>951</v>
      </c>
    </row>
    <row r="90">
      <c r="A90" s="9">
        <v>88.0</v>
      </c>
      <c r="B90" s="10" t="s">
        <v>952</v>
      </c>
      <c r="C90" s="9" t="s">
        <v>62</v>
      </c>
      <c r="D90" s="9" t="s">
        <v>75</v>
      </c>
      <c r="E90" s="9" t="s">
        <v>33</v>
      </c>
      <c r="F90" s="9" t="s">
        <v>35</v>
      </c>
      <c r="H90" s="9">
        <v>63141.0</v>
      </c>
      <c r="I90" s="9">
        <v>63341.0</v>
      </c>
      <c r="J90" s="9">
        <v>63141.0</v>
      </c>
      <c r="K90" s="9">
        <v>63341.0</v>
      </c>
      <c r="L90" s="11">
        <f t="shared" ref="L90:M90" si="92">J90-H90</f>
        <v>0</v>
      </c>
      <c r="M90" s="11">
        <f t="shared" si="92"/>
        <v>0</v>
      </c>
      <c r="N90" s="11">
        <f t="shared" si="18"/>
        <v>360</v>
      </c>
      <c r="O90" s="9" t="s">
        <v>953</v>
      </c>
      <c r="P90" s="9" t="s">
        <v>37</v>
      </c>
      <c r="Q90" s="9">
        <f t="shared" si="68"/>
        <v>201</v>
      </c>
      <c r="R90" s="11">
        <f t="shared" si="69"/>
        <v>66</v>
      </c>
      <c r="T90" s="9" t="s">
        <v>38</v>
      </c>
      <c r="U90" s="9">
        <v>61804.0</v>
      </c>
      <c r="V90" s="9" t="s">
        <v>954</v>
      </c>
      <c r="W90" s="9" t="s">
        <v>955</v>
      </c>
      <c r="X90" s="9" t="s">
        <v>956</v>
      </c>
      <c r="Y90" s="9" t="s">
        <v>957</v>
      </c>
      <c r="Z90" s="9" t="s">
        <v>958</v>
      </c>
      <c r="AA90" s="24" t="s">
        <v>959</v>
      </c>
      <c r="AF90" s="10" t="s">
        <v>960</v>
      </c>
      <c r="AG90" s="10" t="s">
        <v>961</v>
      </c>
    </row>
    <row r="91">
      <c r="A91" s="9">
        <v>89.0</v>
      </c>
      <c r="B91" s="10" t="s">
        <v>962</v>
      </c>
      <c r="C91" s="9" t="s">
        <v>75</v>
      </c>
      <c r="D91" s="9" t="s">
        <v>33</v>
      </c>
      <c r="E91" s="9" t="s">
        <v>62</v>
      </c>
      <c r="F91" s="9" t="s">
        <v>35</v>
      </c>
      <c r="H91" s="9">
        <v>63471.0</v>
      </c>
      <c r="I91" s="9">
        <v>64031.0</v>
      </c>
      <c r="J91" s="9">
        <v>63420.0</v>
      </c>
      <c r="K91" s="9">
        <v>64031.0</v>
      </c>
      <c r="L91" s="11">
        <f t="shared" ref="L91:M91" si="93">J91-H91</f>
        <v>-51</v>
      </c>
      <c r="M91" s="11">
        <f t="shared" si="93"/>
        <v>0</v>
      </c>
      <c r="N91" s="11">
        <f t="shared" si="18"/>
        <v>78</v>
      </c>
      <c r="O91" s="9"/>
      <c r="P91" s="9" t="s">
        <v>37</v>
      </c>
      <c r="Q91" s="9">
        <f t="shared" si="68"/>
        <v>612</v>
      </c>
      <c r="R91" s="11">
        <f t="shared" si="69"/>
        <v>203</v>
      </c>
      <c r="T91" s="9" t="s">
        <v>38</v>
      </c>
      <c r="U91" s="9">
        <v>4100.0</v>
      </c>
      <c r="V91" s="9" t="s">
        <v>963</v>
      </c>
      <c r="W91" s="9" t="s">
        <v>964</v>
      </c>
      <c r="X91" s="9" t="s">
        <v>965</v>
      </c>
      <c r="Y91" s="9" t="s">
        <v>966</v>
      </c>
      <c r="Z91" s="9" t="s">
        <v>967</v>
      </c>
      <c r="AA91" s="9" t="s">
        <v>968</v>
      </c>
      <c r="AB91" s="12" t="s">
        <v>969</v>
      </c>
      <c r="AF91" s="10" t="s">
        <v>970</v>
      </c>
      <c r="AG91" s="10" t="s">
        <v>971</v>
      </c>
    </row>
    <row r="92">
      <c r="A92" s="9">
        <v>90.0</v>
      </c>
      <c r="B92" s="10" t="s">
        <v>972</v>
      </c>
      <c r="C92" s="9" t="s">
        <v>33</v>
      </c>
      <c r="D92" s="9" t="s">
        <v>34</v>
      </c>
      <c r="E92" s="9" t="s">
        <v>49</v>
      </c>
      <c r="F92" s="9" t="s">
        <v>35</v>
      </c>
      <c r="H92" s="9">
        <v>64022.0</v>
      </c>
      <c r="I92" s="9">
        <v>64222.0</v>
      </c>
      <c r="J92" s="9">
        <v>64022.0</v>
      </c>
      <c r="K92" s="9">
        <v>64222.0</v>
      </c>
      <c r="L92" s="11">
        <f t="shared" ref="L92:M92" si="94">J92-H92</f>
        <v>0</v>
      </c>
      <c r="M92" s="11">
        <f t="shared" si="94"/>
        <v>0</v>
      </c>
      <c r="N92" s="11">
        <f t="shared" si="18"/>
        <v>-10</v>
      </c>
      <c r="O92" s="9"/>
      <c r="P92" s="9" t="s">
        <v>37</v>
      </c>
      <c r="Q92" s="9">
        <f t="shared" si="68"/>
        <v>201</v>
      </c>
      <c r="R92" s="11">
        <f t="shared" si="69"/>
        <v>66</v>
      </c>
      <c r="T92" s="9" t="s">
        <v>165</v>
      </c>
      <c r="U92" s="9">
        <v>1248.0</v>
      </c>
      <c r="V92" s="9" t="s">
        <v>973</v>
      </c>
      <c r="W92" s="9" t="s">
        <v>974</v>
      </c>
      <c r="X92" s="9" t="s">
        <v>975</v>
      </c>
      <c r="Y92" s="9" t="s">
        <v>976</v>
      </c>
      <c r="Z92" s="9" t="s">
        <v>977</v>
      </c>
      <c r="AA92" s="9" t="s">
        <v>978</v>
      </c>
      <c r="AB92" s="12" t="s">
        <v>979</v>
      </c>
      <c r="AF92" s="10" t="s">
        <v>980</v>
      </c>
      <c r="AG92" s="10" t="s">
        <v>981</v>
      </c>
    </row>
    <row r="93">
      <c r="A93" s="9">
        <v>91.0</v>
      </c>
      <c r="B93" s="10" t="s">
        <v>982</v>
      </c>
      <c r="C93" s="9" t="s">
        <v>34</v>
      </c>
      <c r="D93" s="9" t="s">
        <v>49</v>
      </c>
      <c r="E93" s="9" t="s">
        <v>75</v>
      </c>
      <c r="F93" s="9" t="s">
        <v>35</v>
      </c>
      <c r="H93" s="9">
        <v>64215.0</v>
      </c>
      <c r="I93" s="9">
        <v>64517.0</v>
      </c>
      <c r="J93" s="9">
        <v>64215.0</v>
      </c>
      <c r="K93" s="9">
        <v>64517.0</v>
      </c>
      <c r="L93" s="11">
        <f t="shared" ref="L93:M93" si="95">J93-H93</f>
        <v>0</v>
      </c>
      <c r="M93" s="11">
        <f t="shared" si="95"/>
        <v>0</v>
      </c>
      <c r="N93" s="11">
        <f t="shared" si="18"/>
        <v>-8</v>
      </c>
      <c r="O93" s="9"/>
      <c r="P93" s="9" t="s">
        <v>37</v>
      </c>
      <c r="Q93" s="9">
        <f t="shared" si="68"/>
        <v>303</v>
      </c>
      <c r="R93" s="11">
        <f t="shared" si="69"/>
        <v>100</v>
      </c>
      <c r="T93" s="9" t="s">
        <v>38</v>
      </c>
      <c r="U93" s="9">
        <v>4388.0</v>
      </c>
      <c r="V93" s="9" t="s">
        <v>983</v>
      </c>
      <c r="W93" s="9" t="s">
        <v>984</v>
      </c>
      <c r="X93" s="9" t="s">
        <v>985</v>
      </c>
      <c r="Y93" s="9" t="s">
        <v>986</v>
      </c>
      <c r="Z93" s="9" t="s">
        <v>987</v>
      </c>
      <c r="AA93" s="9" t="s">
        <v>988</v>
      </c>
      <c r="AB93" s="12" t="s">
        <v>989</v>
      </c>
      <c r="AF93" s="10" t="s">
        <v>990</v>
      </c>
      <c r="AG93" s="10" t="s">
        <v>991</v>
      </c>
    </row>
    <row r="94">
      <c r="A94" s="9">
        <v>92.0</v>
      </c>
      <c r="B94" s="10" t="s">
        <v>992</v>
      </c>
      <c r="C94" s="9" t="s">
        <v>49</v>
      </c>
      <c r="D94" s="9" t="s">
        <v>62</v>
      </c>
      <c r="E94" s="9" t="s">
        <v>34</v>
      </c>
      <c r="F94" s="9" t="s">
        <v>35</v>
      </c>
      <c r="I94" s="9">
        <v>65045.0</v>
      </c>
      <c r="J94" s="9">
        <v>64533.0</v>
      </c>
      <c r="K94" s="9">
        <v>65045.0</v>
      </c>
      <c r="L94" s="11">
        <f t="shared" ref="L94:M94" si="96">J94-H94</f>
        <v>64533</v>
      </c>
      <c r="M94" s="11">
        <f t="shared" si="96"/>
        <v>0</v>
      </c>
      <c r="N94" s="11">
        <f t="shared" si="18"/>
        <v>15</v>
      </c>
      <c r="O94" s="9"/>
      <c r="P94" s="9" t="s">
        <v>37</v>
      </c>
      <c r="Q94" s="9">
        <f t="shared" si="68"/>
        <v>513</v>
      </c>
      <c r="R94" s="11">
        <f t="shared" si="69"/>
        <v>170</v>
      </c>
      <c r="T94" s="9" t="s">
        <v>38</v>
      </c>
      <c r="U94" s="9">
        <v>4250.0</v>
      </c>
      <c r="V94" s="9" t="s">
        <v>993</v>
      </c>
      <c r="W94" s="9" t="s">
        <v>994</v>
      </c>
      <c r="X94" s="9" t="s">
        <v>995</v>
      </c>
      <c r="Z94" s="9" t="s">
        <v>996</v>
      </c>
      <c r="AB94" s="12" t="s">
        <v>997</v>
      </c>
      <c r="AF94" s="10" t="s">
        <v>998</v>
      </c>
      <c r="AG94" s="10" t="s">
        <v>999</v>
      </c>
    </row>
    <row r="95">
      <c r="A95" s="9">
        <v>93.0</v>
      </c>
      <c r="B95" s="10" t="s">
        <v>1000</v>
      </c>
      <c r="C95" s="9" t="s">
        <v>62</v>
      </c>
      <c r="D95" s="9" t="s">
        <v>75</v>
      </c>
      <c r="E95" s="9" t="s">
        <v>33</v>
      </c>
      <c r="F95" s="9" t="s">
        <v>35</v>
      </c>
      <c r="H95" s="9">
        <v>65045.0</v>
      </c>
      <c r="I95" s="9">
        <v>66346.0</v>
      </c>
      <c r="J95" s="9">
        <v>65045.0</v>
      </c>
      <c r="K95" s="9">
        <v>66346.0</v>
      </c>
      <c r="L95" s="11">
        <f t="shared" ref="L95:M95" si="97">J95-H95</f>
        <v>0</v>
      </c>
      <c r="M95" s="11">
        <f t="shared" si="97"/>
        <v>0</v>
      </c>
      <c r="N95" s="11">
        <f t="shared" si="18"/>
        <v>-1</v>
      </c>
      <c r="O95" s="9"/>
      <c r="P95" s="9" t="s">
        <v>37</v>
      </c>
      <c r="Q95" s="9">
        <f t="shared" si="68"/>
        <v>1302</v>
      </c>
      <c r="R95" s="11">
        <f t="shared" si="69"/>
        <v>433</v>
      </c>
      <c r="T95" s="9" t="s">
        <v>109</v>
      </c>
      <c r="U95" s="9">
        <v>68984.0</v>
      </c>
      <c r="V95" s="9" t="s">
        <v>1001</v>
      </c>
      <c r="W95" s="9" t="s">
        <v>1002</v>
      </c>
      <c r="X95" s="9" t="s">
        <v>1003</v>
      </c>
      <c r="Y95" s="9" t="s">
        <v>1004</v>
      </c>
      <c r="Z95" s="9" t="s">
        <v>1005</v>
      </c>
      <c r="AA95" s="9" t="s">
        <v>1006</v>
      </c>
      <c r="AB95" s="13" t="s">
        <v>1007</v>
      </c>
      <c r="AF95" s="10" t="s">
        <v>1008</v>
      </c>
      <c r="AG95" s="10" t="s">
        <v>1009</v>
      </c>
    </row>
    <row r="96">
      <c r="A96" s="14" t="s">
        <v>1010</v>
      </c>
      <c r="B96" s="10" t="s">
        <v>1011</v>
      </c>
      <c r="C96" s="9" t="s">
        <v>49</v>
      </c>
      <c r="D96" s="9"/>
      <c r="E96" s="9" t="s">
        <v>62</v>
      </c>
      <c r="F96" s="9" t="s">
        <v>35</v>
      </c>
      <c r="H96" s="9" t="s">
        <v>220</v>
      </c>
      <c r="I96" s="9" t="s">
        <v>220</v>
      </c>
      <c r="J96" s="9">
        <v>66339.0</v>
      </c>
      <c r="K96" s="9">
        <v>66545.0</v>
      </c>
      <c r="N96" s="11">
        <f t="shared" si="18"/>
        <v>-8</v>
      </c>
      <c r="O96" s="9"/>
      <c r="P96" s="9" t="s">
        <v>37</v>
      </c>
      <c r="Q96" s="9">
        <f t="shared" si="68"/>
        <v>207</v>
      </c>
      <c r="R96" s="11">
        <f t="shared" si="69"/>
        <v>68</v>
      </c>
      <c r="T96" s="9" t="s">
        <v>165</v>
      </c>
      <c r="U96" s="9">
        <v>5923.0</v>
      </c>
      <c r="V96" s="9"/>
      <c r="W96" s="9"/>
      <c r="X96" s="9" t="s">
        <v>1012</v>
      </c>
      <c r="Y96" s="9"/>
      <c r="Z96" s="9"/>
      <c r="AA96" s="9"/>
      <c r="AB96" s="12" t="s">
        <v>1013</v>
      </c>
      <c r="AF96" s="10" t="s">
        <v>1014</v>
      </c>
      <c r="AG96" s="10" t="s">
        <v>1015</v>
      </c>
    </row>
    <row r="97">
      <c r="A97" s="9">
        <v>94.0</v>
      </c>
      <c r="B97" s="10" t="s">
        <v>1016</v>
      </c>
      <c r="C97" s="9" t="s">
        <v>75</v>
      </c>
      <c r="D97" s="9" t="s">
        <v>33</v>
      </c>
      <c r="E97" s="9" t="s">
        <v>49</v>
      </c>
      <c r="F97" s="9" t="s">
        <v>35</v>
      </c>
      <c r="H97" s="9">
        <v>66556.0</v>
      </c>
      <c r="I97" s="9">
        <v>66804.0</v>
      </c>
      <c r="J97" s="9">
        <v>66556.0</v>
      </c>
      <c r="K97" s="9">
        <v>66804.0</v>
      </c>
      <c r="L97" s="11">
        <f t="shared" ref="L97:M97" si="98">J97-H97</f>
        <v>0</v>
      </c>
      <c r="M97" s="11">
        <f t="shared" si="98"/>
        <v>0</v>
      </c>
      <c r="N97" s="11">
        <f t="shared" si="18"/>
        <v>10</v>
      </c>
      <c r="O97" s="13" t="s">
        <v>1017</v>
      </c>
      <c r="P97" s="9" t="s">
        <v>37</v>
      </c>
      <c r="Q97" s="9">
        <f t="shared" si="68"/>
        <v>249</v>
      </c>
      <c r="R97" s="11">
        <f t="shared" si="69"/>
        <v>82</v>
      </c>
      <c r="U97" s="9">
        <v>4240.0</v>
      </c>
      <c r="V97" s="9" t="s">
        <v>1018</v>
      </c>
      <c r="W97" s="9" t="s">
        <v>1019</v>
      </c>
      <c r="X97" s="9" t="s">
        <v>1020</v>
      </c>
      <c r="Y97" s="9" t="s">
        <v>1021</v>
      </c>
      <c r="Z97" s="9" t="s">
        <v>1022</v>
      </c>
      <c r="AA97" s="9" t="s">
        <v>1023</v>
      </c>
      <c r="AB97" s="12" t="s">
        <v>1024</v>
      </c>
      <c r="AF97" s="10" t="s">
        <v>1025</v>
      </c>
      <c r="AG97" s="10" t="s">
        <v>1026</v>
      </c>
    </row>
  </sheetData>
  <hyperlinks>
    <hyperlink r:id="rId2" ref="AD2"/>
    <hyperlink r:id="rId3" ref="AB3"/>
    <hyperlink r:id="rId4" ref="AB4"/>
    <hyperlink r:id="rId5" ref="AB5"/>
    <hyperlink r:id="rId6" ref="AB6"/>
    <hyperlink r:id="rId7" ref="AB7"/>
    <hyperlink r:id="rId8" ref="AB8"/>
    <hyperlink r:id="rId9" ref="AB9"/>
    <hyperlink r:id="rId10" ref="AB10"/>
    <hyperlink r:id="rId11" ref="AB11"/>
    <hyperlink r:id="rId12" ref="AB12"/>
    <hyperlink r:id="rId13" ref="AB13"/>
    <hyperlink r:id="rId14" ref="AB14"/>
    <hyperlink r:id="rId15" ref="AB15"/>
    <hyperlink r:id="rId16" ref="AB16"/>
    <hyperlink r:id="rId17" ref="AB17"/>
    <hyperlink r:id="rId18" ref="AB18"/>
    <hyperlink r:id="rId19" ref="AB19"/>
    <hyperlink r:id="rId20" ref="AB20"/>
    <hyperlink r:id="rId21" ref="AB21"/>
    <hyperlink r:id="rId22" ref="AB22"/>
    <hyperlink r:id="rId23" ref="AB23"/>
    <hyperlink r:id="rId24" ref="AB24"/>
    <hyperlink r:id="rId25" ref="AB25"/>
    <hyperlink r:id="rId26" ref="AB26"/>
    <hyperlink r:id="rId27" ref="AB27"/>
    <hyperlink r:id="rId28" ref="AB28"/>
    <hyperlink r:id="rId29" ref="AB29"/>
    <hyperlink r:id="rId30" ref="AB30"/>
    <hyperlink r:id="rId31" ref="AB31"/>
    <hyperlink r:id="rId32" ref="AB32"/>
    <hyperlink r:id="rId33" ref="AB33"/>
    <hyperlink r:id="rId34" ref="AB34"/>
    <hyperlink r:id="rId35" ref="AB35"/>
    <hyperlink r:id="rId36" ref="AB36"/>
    <hyperlink r:id="rId37" ref="AB37"/>
    <hyperlink r:id="rId38" ref="AB38"/>
    <hyperlink r:id="rId39" ref="AB39"/>
    <hyperlink r:id="rId40" ref="AB40"/>
    <hyperlink r:id="rId41" ref="AB41"/>
    <hyperlink r:id="rId42" ref="AB42"/>
    <hyperlink r:id="rId43" ref="O43"/>
    <hyperlink r:id="rId44" ref="AB43"/>
    <hyperlink r:id="rId45" ref="AB44"/>
    <hyperlink r:id="rId46" ref="AB45"/>
    <hyperlink r:id="rId47" ref="AB46"/>
    <hyperlink r:id="rId48" ref="AB47"/>
    <hyperlink r:id="rId49" ref="AB48"/>
    <hyperlink r:id="rId50" ref="AB49"/>
    <hyperlink r:id="rId51" ref="AB50"/>
    <hyperlink r:id="rId52" ref="AB51"/>
    <hyperlink r:id="rId53" ref="AB52"/>
    <hyperlink r:id="rId54" ref="AB53"/>
    <hyperlink r:id="rId55" ref="AB54"/>
    <hyperlink r:id="rId56" ref="AB55"/>
    <hyperlink r:id="rId57" ref="AB56"/>
    <hyperlink r:id="rId58" ref="AB57"/>
    <hyperlink r:id="rId59" ref="AB58"/>
    <hyperlink r:id="rId60" ref="AB59"/>
    <hyperlink r:id="rId61" ref="AB61"/>
    <hyperlink r:id="rId62" ref="AB62"/>
    <hyperlink r:id="rId63" ref="AB63"/>
    <hyperlink r:id="rId64" ref="O65"/>
    <hyperlink r:id="rId65" ref="AB65"/>
    <hyperlink r:id="rId66" ref="AB66"/>
    <hyperlink r:id="rId67" ref="AB67"/>
    <hyperlink r:id="rId68" ref="AB68"/>
    <hyperlink r:id="rId69" ref="AB69"/>
    <hyperlink r:id="rId70" ref="AB70"/>
    <hyperlink r:id="rId71" ref="AB71"/>
    <hyperlink r:id="rId72" ref="AB72"/>
    <hyperlink r:id="rId73" ref="AB73"/>
    <hyperlink r:id="rId74" ref="AB74"/>
    <hyperlink r:id="rId75" ref="AB75"/>
    <hyperlink r:id="rId76" ref="AB76"/>
    <hyperlink r:id="rId77" ref="AB78"/>
    <hyperlink r:id="rId78" ref="AB79"/>
    <hyperlink r:id="rId79" ref="AB80"/>
    <hyperlink r:id="rId80" ref="AB81"/>
    <hyperlink r:id="rId81" ref="AB82"/>
    <hyperlink r:id="rId82" ref="AB83"/>
    <hyperlink r:id="rId83" ref="AB84"/>
    <hyperlink r:id="rId84" ref="AB85"/>
    <hyperlink r:id="rId85" ref="AB86"/>
    <hyperlink r:id="rId86" ref="AB87"/>
    <hyperlink r:id="rId87" ref="AB88"/>
    <hyperlink r:id="rId88" ref="AB89"/>
    <hyperlink r:id="rId89" ref="AB91"/>
    <hyperlink r:id="rId90" ref="AB92"/>
    <hyperlink r:id="rId91" ref="AB93"/>
    <hyperlink r:id="rId92" ref="AB94"/>
    <hyperlink r:id="rId93" ref="AB95"/>
    <hyperlink r:id="rId94" ref="AB96"/>
    <hyperlink r:id="rId95" ref="O97"/>
    <hyperlink r:id="rId96" ref="AB97"/>
  </hyperlinks>
  <drawing r:id="rId97"/>
  <legacyDrawing r:id="rId98"/>
</worksheet>
</file>