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workbook>
</file>

<file path=xl/comments1.xml><?xml version="1.0" encoding="utf-8"?>
<comments xmlns:r="http://schemas.openxmlformats.org/officeDocument/2006/relationships" xmlns="http://schemas.openxmlformats.org/spreadsheetml/2006/main">
  <authors>
    <author/>
  </authors>
  <commentList>
    <comment authorId="0" ref="AC29">
      <text>
        <t xml:space="preserve">Agreed, I'm not sure about the RBS validity
	-October Barnes</t>
      </text>
    </comment>
    <comment authorId="0" ref="AC14">
      <text>
        <t xml:space="preserve">Agreed, it seems good
	-October Barnes</t>
      </text>
    </comment>
    <comment authorId="0" ref="AC13">
      <text>
        <t xml:space="preserve">Agreed, it seems like a solid gene
	-October Barnes</t>
      </text>
    </comment>
    <comment authorId="0" ref="D30">
      <text>
        <t xml:space="preserve">Looks good
	-Noah Patterson</t>
      </text>
    </comment>
    <comment authorId="0" ref="AC34">
      <text>
        <t xml:space="preserve">This one's kind of weird but I think GeneMarks may have the right starting point?
	-October Barnes</t>
      </text>
    </comment>
    <comment authorId="0" ref="D28">
      <text>
        <t xml:space="preserve">Looks good
	-Noah Patterson</t>
      </text>
    </comment>
    <comment authorId="0" ref="D18">
      <text>
        <t xml:space="preserve">Same as above, looks good
	-Noah Patterson</t>
      </text>
    </comment>
    <comment authorId="0" ref="D17">
      <text>
        <t xml:space="preserve">Looks good, I more or less agree with your findings
	-Noah Patterson</t>
      </text>
    </comment>
    <comment authorId="0" ref="D12">
      <text>
        <t xml:space="preserve">Looks Like a good gene
	-Noah Patterson</t>
      </text>
    </comment>
    <comment authorId="0" ref="V23">
      <text>
        <t xml:space="preserve">gene look good, I agree this is the auto start
	-Riley Oesch</t>
      </text>
    </comment>
    <comment authorId="0" ref="V24">
      <text>
        <t xml:space="preserve">gene looks good, I agree this is the correct autostart
	-Riley Oesch</t>
      </text>
    </comment>
    <comment authorId="0" ref="V25">
      <text>
        <t xml:space="preserve">gene look good, I agree that this is the auto start
	-Riley Oesch</t>
      </text>
    </comment>
    <comment authorId="0" ref="V26">
      <text>
        <t xml:space="preserve">gene looks good even though it has a pretty low glimmer score
	-Riley Oesch</t>
      </text>
    </comment>
  </commentList>
</comments>
</file>

<file path=xl/sharedStrings.xml><?xml version="1.0" encoding="utf-8"?>
<sst xmlns="http://schemas.openxmlformats.org/spreadsheetml/2006/main" count="1564" uniqueCount="1051">
  <si>
    <t>Gene</t>
  </si>
  <si>
    <t>New Gene Name</t>
  </si>
  <si>
    <t>Annotator</t>
  </si>
  <si>
    <t>Proofreader</t>
  </si>
  <si>
    <r>
      <rPr>
        <rFont val="Arial"/>
        <b/>
        <color rgb="FF1155CC"/>
        <u/>
      </rPr>
      <t>Function A-Z</t>
    </r>
    <r>
      <rPr>
        <rFont val="Arial"/>
        <b/>
      </rPr>
      <t xml:space="preserve"> </t>
    </r>
    <r>
      <rPr>
        <rFont val="Arial"/>
        <b/>
        <color rgb="FF1155CC"/>
        <u/>
      </rPr>
      <t>Function_Timing</t>
    </r>
  </si>
  <si>
    <t>Bioinformatics Guide</t>
  </si>
  <si>
    <t>Function Notes</t>
  </si>
  <si>
    <t>GeneMarkS_start</t>
  </si>
  <si>
    <t>auto_stop</t>
  </si>
  <si>
    <t>manual_start</t>
  </si>
  <si>
    <t>manual_stop</t>
  </si>
  <si>
    <t>start_diff</t>
  </si>
  <si>
    <t>stop_diff</t>
  </si>
  <si>
    <t>Gap</t>
  </si>
  <si>
    <t>Gap Review</t>
  </si>
  <si>
    <t>Orientation</t>
  </si>
  <si>
    <t>Nucleotide_length</t>
  </si>
  <si>
    <t>AA_length</t>
  </si>
  <si>
    <t>Frame</t>
  </si>
  <si>
    <t>Start_codon</t>
  </si>
  <si>
    <t>Pham</t>
  </si>
  <si>
    <t>Glimmer</t>
  </si>
  <si>
    <t>BLASTP_evidence</t>
  </si>
  <si>
    <t>Frames_evidence</t>
  </si>
  <si>
    <t>Ribosome_Binding_Sites_evidence</t>
  </si>
  <si>
    <t>GeneMarkS_evidence</t>
  </si>
  <si>
    <t>Starterator_evidence</t>
  </si>
  <si>
    <t>Starterator_URL=http://phages.wustl.edu/starterator/</t>
  </si>
  <si>
    <t>Review notes</t>
  </si>
  <si>
    <t>CDS</t>
  </si>
  <si>
    <t>Prot</t>
  </si>
  <si>
    <t>Mossy_1</t>
  </si>
  <si>
    <t>Class</t>
  </si>
  <si>
    <t>Toby</t>
  </si>
  <si>
    <t>function unknown</t>
  </si>
  <si>
    <t>all other possible starts are downstream and there is a stop codon 63 nucleotides upstream</t>
  </si>
  <si>
    <t>plus</t>
  </si>
  <si>
    <t>ATG</t>
  </si>
  <si>
    <t>220, has a score of 11.4</t>
  </si>
  <si>
    <t>Both NCBI and PHAGESDB hit Untouchable, auto start position in Untouchable is identical, e-values &lt;10^-60</t>
  </si>
  <si>
    <t>There is an ORF in frame 3, but that has no coding potential, and no significant BLAST hits</t>
  </si>
  <si>
    <t>Significant RBS 9 nucleotides upstrwam from start, other start positions (352 and 454) also had strong RBS signals</t>
  </si>
  <si>
    <t>Coding potential spans entire length of the ORF, no wasted sequence outside coding potential, and start of codnig potential coincides with start codon</t>
  </si>
  <si>
    <t>Mossy lacks most commonly annotated start, but everyone who had this start, annotated it</t>
  </si>
  <si>
    <t>http://phages.wustl.edu/starterator/Pham67139Report.pdf</t>
  </si>
  <si>
    <t>ATGATCGAGATCAAGAACTACACCAAGAAGCCGGTCACGATCAAGGCAGTGCAGTTCAAAGAAGGTCTTTCGTCCGGAGATTACCACGGTATCTACCAGTGGATCGAAGAGAACACCGAAGGATCCTTCGATGTGAACAAACTGATCGAGGATCCCGACTACAAGTGCCCTTCGAGTGGAGTAAGCATCGATGCTCGAGATGGGCGGATGGTTATCGCTTCTCTCGAGGGGCTCATGTGGGTCGACATGAACGATTGGGTCATCCAAGGAATCAAGGGCGAGTTCTATCCTTGTAAGCCTGACATCTTTGCCGGCAGTTACGATGAGTAG</t>
  </si>
  <si>
    <t>MIEIKNYTKKPVTIKAVQFKEGLSSGDYHGIYQWIEENTEGSFDVNKLIEDPDYKCPSSGVSIDARDGRMVIASLEGLMWVDMNDWVIQGIKGEFYPCKPDIFAGSYDE</t>
  </si>
  <si>
    <t>Mossy_2</t>
  </si>
  <si>
    <t>Katie</t>
  </si>
  <si>
    <t>N/A</t>
  </si>
  <si>
    <t>No glimmer or genemarks score</t>
  </si>
  <si>
    <t>Phages DB hits on several phages including OhMyWard Vardy. They have identical protien alignments.</t>
  </si>
  <si>
    <t>Adding this gene provides a far better gap between genes</t>
  </si>
  <si>
    <t>ORF shown in GM but no coding potential</t>
  </si>
  <si>
    <t>Start 15, found in OhMyWard, is called in 90.9% of the phages that have it</t>
  </si>
  <si>
    <t>http://phages.wustl.edu/starterator/Pham2368Report.pdf</t>
  </si>
  <si>
    <t>ATGAGTAGCATCAGAGCAAGGATGTGCGGGGATCCCGGACCCTATACCGCACATTGTACCGAACCCCCAGGCCACCGATTCAGTTGCTACGACGCTGGGGAAGACGTGTCTTTCAATCACCGTCAAGATTTCGACCACGATTGTCATGACCCCCAACTGTCCAAAGCAAAAGTTTACCAACGAAGGCGATTAACTTTCAGATAG</t>
  </si>
  <si>
    <t>MSSIRARMCGDPGPYTAHCTEPPGHRFSCYDAGEDVSFNHRQDFDHDCHDPQLSKAKVYQRRRLTFR</t>
  </si>
  <si>
    <t>Mossy_3</t>
  </si>
  <si>
    <t>Noah</t>
  </si>
  <si>
    <t>Riley</t>
  </si>
  <si>
    <t>Stop codon directly behind gene, GM shows ORFs in the gap but no coding potential in them</t>
  </si>
  <si>
    <t>GTG</t>
  </si>
  <si>
    <t>758, has a glimmer score of 8.17</t>
  </si>
  <si>
    <t>NCBI and PhagesDB both hit Vardy with an e value of 10^-75, auto start is identical</t>
  </si>
  <si>
    <t>ORF in Frame 2 with good coding potential</t>
  </si>
  <si>
    <t>Possible RBS 13 nucleotides upstream with a Z score of 2.434</t>
  </si>
  <si>
    <t>Good coding potential with no wasted potential</t>
  </si>
  <si>
    <t xml:space="preserve">Mossy has the most annotated start found in 74.3% of the genes and called 100% of the time. </t>
  </si>
  <si>
    <t>http://phages.wustl.edu/starterator/Pham2721Report.pdf</t>
  </si>
  <si>
    <t>GTGGCTGTAGAGAATCTGTTCGACCCAGTCGAGGTACGTGCCCTTCCTCTCTCAAAGGGCGGCGACCTTCGCTTCTACGTTACCGATGATCGAACCGAACCTCCGACTCCGTTCCCGGTTGGGACTGTCGGAATCGCAGAGATCGAGCACGGCGAAGAGACAATCCGATTCGATGCCGAGTATGACAACGGTCGACTCTACTTTGTCTTGAACAACGAGAAGACAGACTCCGTTCCGGCAACGACGAAGTCAAACAAGGTCCGATGGAACTTGCGAATCGCATTCCCTGACGACCCATCAACGGAGATTCCTGTTCACGAAGGTCCAGTCTATCGAGGTCCTTATGGCTGA</t>
  </si>
  <si>
    <t>MAVENLFDPVEVRALPLSKGGDLRFYVTDDRTEPPTPFPVGTVGIAEIEHGEETIRFDAEYDNGRLYFVLNNEKTDSVPATTKSNKVRWNLRIAFPDDPSTEIPVHEGPVYRGPYG</t>
  </si>
  <si>
    <t>Mossy_4</t>
  </si>
  <si>
    <t xml:space="preserve">The evidence for the start all supports the 1101 start. When blasting, the protien sequences match up exaclty for multiple phages. </t>
  </si>
  <si>
    <t>1101, has a score of 6.17</t>
  </si>
  <si>
    <t>Both NCBI and Phages DB hit Kenosha, identical auto starts at 105, with e values less the 10^-63. the protien alignments match up with the query and the subject</t>
  </si>
  <si>
    <t>There is an ORF in frame 3 and has good coding potential</t>
  </si>
  <si>
    <t>unsignificant RBS 10 nucleotices upstream from start, this is the LORF however the z score is less than 2, therefore not a strong RBS</t>
  </si>
  <si>
    <t>coding potential spans entire length of ORF without wasted coding potential</t>
  </si>
  <si>
    <t>Mossy has the most annotated start with 100 percent annoted start and called out 94 percent of the time</t>
  </si>
  <si>
    <r>
      <rPr>
        <color rgb="FF1155CC"/>
        <u/>
      </rPr>
      <t>http://phages.wustl.edu/starterator/Pham2805Report.pdf</t>
    </r>
    <r>
      <rPr/>
      <t xml:space="preserve"> </t>
    </r>
  </si>
  <si>
    <t>ATGGCTGATTCAGTTGAGATCTTGCCCGAAGTGGTCAAGGTCAAAATAGAAGTTCCAACAGTCTCTGTGCGAGTTGAAGCTCCTGAGGTTTCGGCCAGCGTAGAGGACAAGACTGTCCCGGTCGTCATCGTCCCAGGCAAACCAGGTCCGCCGGGAAAAGACGGTGCCGTTATCGGTGGGGCAGTAATCGATGACGGGGTAATCAGCCCCAATAGAGTTTGGTCCTCTGAGCAAACCAGCGACGAAGACGCAAAGGTTGTCGCGGGACTGACTCCCGAGATCGATCTTGTTCTGCTTTTCAACAACGCACTGACTTAG</t>
  </si>
  <si>
    <t>MADSVEILPEVVKVKIEVPTVSVRVEAPEVSASVEDKTVPVVIVPGKPGPPGKDGAVIGGAVIDDGVISPNRVWSSEQTSDEDAKVVAGLTPEIDLVLLFNNALT</t>
  </si>
  <si>
    <t>Mossy_5</t>
  </si>
  <si>
    <t>Chris</t>
  </si>
  <si>
    <t>head fiber protien</t>
  </si>
  <si>
    <t>Head fiber protein has very good e score, but only very few phages in DJ call it</t>
  </si>
  <si>
    <t>1428, score is 13.83</t>
  </si>
  <si>
    <t>Both NCBI and PhagesDB hit Kenosha and OhMyWard, identical autostart at 1428, with both e values less than 10^-144</t>
  </si>
  <si>
    <t>There is an ORF in Frame 1 with little coding potential</t>
  </si>
  <si>
    <t>Sgnificant RBS, 10 nucleotides downstream, gap value of 9, only strong RBS signal with a Z-value of 2.445</t>
  </si>
  <si>
    <t>coding potential spans enitre length of ORF with no wasted coding potential</t>
  </si>
  <si>
    <t>Mossy was 55.4% common annotated start, and everyone who had this start annoted it</t>
  </si>
  <si>
    <t>http://phages.wustl.edu/starterator/Pham67326Report.pdf</t>
  </si>
  <si>
    <t>GTGTCACTAGCATCACAGCTTGCCAATCTCGCCACCCGAGTCGGTACGGAGTTCAAGTCCGTTCGGTCTTCGATTGGTAACCTTACCTCCCTCTCGACTACCGAAAAGGGATCCCTAGTTGGAGCTGTCAACGAATTGCGTGCCGGTCTCGAGGCTGGTGGCACCGTTACCACCGATGCCATCACCGACATGTCGGCTTTGGGCAAGACGCTTGCCAAGGTTGCTTCGGCCGCGGCAGCTCGAACTGCAATTGGAGCCGGCACAGGCAATTCCAACTTGGCTGTTGGTCCTCTGTCGACCGACGCAAAGCCTGGCAACTACGTTCCGGCTTGGTCCGAGGTAACAAGTAAGCCTGCGGTCATTGCTGCGGGTGCTGATCAGGCTACTGCTCGATCTGCAATCGGTGCTGGCACTTCAAACCTTGCTATTGGCACCACCGCATCCACAGCCAAGGCTGGCAACTACGTTCCGGCATGGTCTGAGGTCACCGGCAAACCTGCGGTCATCGCTTCTGGTGCTGACGCAGCTGCGGCTCGTACTGCAATCGGCGCACAGTCTGCTGCTGAGGTCGATGCAAAGATCGCTGCTCTTGTCAACGGTGCCGGCGCAACGCTGGACACCCTCAAGGAGCTTGCCGACGCTCTTGGTGGTGATGCGAACTTCGCTGCAACCATGACCACGGCGTTGGGCAATCGTCTTCGTGTCGATGCTGCTCAAACTCTGACTGAAACTCAGCGCGGATTCGGTCGTTCCAACCTCGATGTCTACAGCAAGACCGAGATCGGGGATCCTGAGAACAATCTCGTCGCCGTGTTCGAGGCAGCTCTGGTCTAA</t>
  </si>
  <si>
    <t>MSLASQLANLATRVGTEFKSVRSSIGNLTSLSTTEKGSLVGAVNELRAGLEAGGTVTTDAITDMSALGKTLAKVASAAAARTAIGAGTGNSNLAVGPLSTDAKPGNYVPAWSEVTSKPAVIAAGADQATARSAIGAGTSNLAIGTTASTAKAGNYVPAWSEVTGKPAVIASGADAAAARTAIGAQSAAEVDAKIAALVNGAGATLDTLKELADALGGDANFAATMTTALGNRLRVDAAQTLTETQRGFGRSNLDVYSKTEIGDPENNLVAVFEAALV</t>
  </si>
  <si>
    <t>Mossy_6</t>
  </si>
  <si>
    <t xml:space="preserve">2291, has a score of 4.9. It could possibly start at 2261 though. </t>
  </si>
  <si>
    <t>Both NCBI and Phage DB have the same hits on multiple phages, including Pherobine, which has an e vale of e^-160. Protien alignments don't match and have huge gaps. This is for the autostart.</t>
  </si>
  <si>
    <t xml:space="preserve">There is an ORF in frame 2 with good coding potential for both potential start positions. </t>
  </si>
  <si>
    <t>2291 has a RBS of 17, but a z value of 2.11. 2261 has a RBS of 6 and z value of 1.925.</t>
  </si>
  <si>
    <t xml:space="preserve">There is good coding potential for both. 2291 is inside the begining of the coding potential. However, there is a potential codon at 2261, which is where the coding potential starts. </t>
  </si>
  <si>
    <t xml:space="preserve">Only 14% of other phages called 2291 the start codon, which is where Mossy is under in the report. However, 87% of other phages called 2261 the start codon. </t>
  </si>
  <si>
    <t>http://phages.wustl.edu/starterator/Pham3703Report.pdf</t>
  </si>
  <si>
    <t>2261 should be the start codon for this gene.</t>
  </si>
  <si>
    <t>ATGTCCCTAAACACGAGGCTTTCGGCCGCCATGAGCAGGATTGGCGGTGAGATCAAATCTGTTCGTGCTCTTGCGGCATCAAAGTACAGCAAGCCTTCGGGGGGAATTCCTCTCGGAGACTTGTCGGCCGAAGTTCAAGCTGGCATGGGTGGTTCTCTGTCTGCTCCTGGCGCTCAGGGATCCGGAGTTCTCGGTGGGGTCAAGAATCCTGACTTTGGTTTTGGTGCCGACAAGGATCTACCAACATCTTACGGTTATTCGACAATCTCAGTCGACAATACTGGCGAGATGTCATCCGGAGTTCTTCAGCTCCTTGCTAACGCTGTTGCCATTTTTCGAACTGGAACCGATTTCGATGGGGTTGCGGGTTCGAACGCCAATCGACTTGGCAAAAACGGCGTTAATGACGAGATGAAGAAGATGCTCAAAGCAGCAATGCGCTGGGAGCAAGAGATGCTGGTTATGTCCGGCGTTCGAACTCTTGGCGGGGGCTCTGCTCCCATGGGTATCTATATTCCTCATCAAATCAGACTGAAGGGCGTTCGGTATCAGTTTCAAACGGCAACGACTGGTGGGACAACAGAAGGCTTTCTTTATCTGAACCAAACGACGAGTCTTGGCGCCGATGCTAGTTTGAATCTCGGATCAAATCTTTTGACTCAGACTCGAACCGGTCTTGACATCGTTATTCCAGCAGGATCCCGTATTGATTTCTTCATGCATGTCGTTGGTTCTGGAACAATAGGTCGAGGGCTGTATGTGGCGTTGTGGGGAGAGTACGATCTGGATGGAGTGAGTCTTCCGTGA</t>
  </si>
  <si>
    <t>MSLNTRLSAAMSRIGGEIKSVRALAASKYSKPSGGIPLGDLSAEVQAGMGGSLSAPGAQGSGVLGGVKNPDFGFGADKDLPTSYGYSTISVDNTGEMSSGVLQLLANAVAIFRTGTDFDGVAGSNANRLGKNGVNDEMKKMLKAAMRWEQEMLVMSGVRTLGGGSAPMGIYIPHQIRLKGVRYQFQTATTGGTTEGFLYLNQTTSLGADASLNLGSNLLTQTRTGLDIVIPAGSRIDFFMHVVGSGTIGRGLYVALWGEYDLDGVSLP</t>
  </si>
  <si>
    <t>Mossy_7</t>
  </si>
  <si>
    <t>hydrolase</t>
  </si>
  <si>
    <t xml:space="preserve">The HHPRED doen't have very good e scores, but NCBI has a lot of good e scores that suggest it's a hydrolase. The pham for the function frequency was 3. When looking at the pham, it is very small.  </t>
  </si>
  <si>
    <t>3505, score of 2.27</t>
  </si>
  <si>
    <t>NCBI and PhagesDB hit OlgasClover, very different autostart, e values &lt; 10^-24. NCBI hits multiple Gordonia hydrolase genes.</t>
  </si>
  <si>
    <t>There is an ORF in frame 1 with good coding potential</t>
  </si>
  <si>
    <t>Significant RBS, but 3064 site with a -4 overlap and z score of 2.68</t>
  </si>
  <si>
    <t>Good coding potential throughout gene starting at 3064 with none wasted</t>
  </si>
  <si>
    <t>OlgasClover starterator report supports GeneMarks Start</t>
  </si>
  <si>
    <t>http://phages.wustl.edu/starterator/Pham54586Report.pdf</t>
  </si>
  <si>
    <t>GTGACGTTTCTTCAAGCTCCAGAGGTTCCCGGTAAGCGCATATTCGAAAACTTCAACCTAATGCCTTCTGGGGCACTCCCTTCTAGCTGGATTGTGAAGATTATCCAGAATCAGGGCCCAGAAGTCATTAACAGCTACGTTAGAAATTCGCAGACAACCTCATTCAACTCAAACAGTCGTTCTATGATTGCACCCGATGATGTTTTGGAAACAGACGATCAGATCATTATGGGTACAACCAGAACGGTTATGAATGGTTTGCTGTCTGGAATTTTCTTGCGTTCAGATCCTACGCTAAATGACTGTGTTCTGGCTATCATGTCAACTACAGACAATCAACGTGGGATCTATCTCATGGTTGGTGGCGTAACGACAAGAAAAGCCACCTATTCGCCAAGGTATGTTACTGGCGAAACATGGGCTCTTAAAGCCGAAGGTAGTTTGTACAGTCTTATTCAGAATCCAAACTCTGATGGGACTGGCGGTGAGGTTTTAACAACTTGGAACGACGTCAATGGGGAATCTTATAGCGGAAGCGACTTTCGACATGGTGGATTCTTTCTTAACTCTGATCGAAACGCCTTCGGCCAGAGAAACTACAGTGCCGCTCTGGACGACTACGATTTCAGGGATCTAACCTGGATCCCCTAA</t>
  </si>
  <si>
    <t>MTFLQAPEVPGKRIFENFNLMPSGALPSSWIVKIIQNQGPEVINSYVRNSQTTSFNSNSRSMIAPDDVLETDDQIIMGTTRTVMNGLLSGIFLRSDPTLNDCVLAIMSTTDNQRGIYLMVGGVTTRKATYSPRYVTGETWALKAEGSLYSLIQNPNSDGTGGEVLTTWNDVNGESYSGSDFRHGGFFLNSDRNAFGQRNYSAALDDYDFRDLTWIP</t>
  </si>
  <si>
    <t>Mossy_8</t>
  </si>
  <si>
    <t>TTG</t>
  </si>
  <si>
    <t>3839, has a score of 2.61</t>
  </si>
  <si>
    <t>Both NCBI and Phages DB hit OhMyWard with an e value of 10^-51.  starts are very different.  Blast indicated start is more downstream than other phages</t>
  </si>
  <si>
    <t>Coding potential in ORF in frame 3 indicates that the start is more upstream than Glimmer start</t>
  </si>
  <si>
    <t>z-score of 3.355, so I think there's something here</t>
  </si>
  <si>
    <t>Good coding Potential through the ORF, and is better supported for the upstream start.</t>
  </si>
  <si>
    <t>found in 25% of genes and a 100% call rate. All other phages have annotated start more upstream than Mossy</t>
  </si>
  <si>
    <t>http://phages.wustl.edu/starterator/Pham61654Report.pdf</t>
  </si>
  <si>
    <t>5/6 evidence areas point to more upstream start of 3734.</t>
  </si>
  <si>
    <t>GTGGCTACCCGACGTAAAAGTGCAGAACCAAAAGACACGAAACGTCGCCGCCCAGCAACTACTCCTGAATCTCGAGAGAATCAGCTAATTGCTGCTGCGGTAGATTTGGCTGAAAAGCAGATAGCAGAAGGAACGGTCTCTAGTCAAGTCCTGACCCACTACCTCAAGCTTGGATCTTCACGTGAAAAGCTGGAGCAAGAACGACTTCGTAATGAGAACGCGGTTCTGAGGGCTAAAGCCGAAGCAATGGCTTCTGCAAAGAAAGTCGAAGAGCTTTACGGCCAAGCCCTTAACGCTATGCGTAGCTATGCCGGACATGAGCCTGTGTCGTTGGGTGATCCACTTGACGACGATTAG</t>
  </si>
  <si>
    <t>MATRRKSAEPKDTKRRRPATTPESRENQLIAAAVDLAEKQIAEGTVSSQVLTHYLKLGSSREKLEQERLRNENAVLRAKAEAMASAKKVEELYGQALNAMRSYAGHEPVSLGDPLDDD</t>
  </si>
  <si>
    <t>Mossy_9</t>
  </si>
  <si>
    <t>HNH endonuclease</t>
  </si>
  <si>
    <t xml:space="preserve">Hit 5H0M_A, with the HNH in the correct area.  All other related phages also assign this function to this gene. </t>
  </si>
  <si>
    <t>ORF is shown, but has very little coding potential. It does show three alternative starts.</t>
  </si>
  <si>
    <t>http://phages.wustl.edu/starterator/Pham722Report.pdf</t>
  </si>
  <si>
    <t>TTGACGACGATTAGGACATATTCCGAATTAGTAAAGATCGACGGGTTTCTTCCTCGGTTTCGTTATCTAGTTCTACGAGGACAAGTTGGGAAAGCGACTTTCGGGTTTGATCGTCATGTAAATCAAGCTTTTTATCGCTCGACTGAGTGGCGTCAAGTCCGACAGCACGTCATTGCCAGAGATCTTGGGTGCGACCTTGCGGTTCCAGATCACGAGATCTACGATCAGATTCTTATTCACCATATGAACCCGATGACGGTTGGCGACATTGCCGAGGGGAATAGTTCGATCATAGATCCCGAATATTTGATCTGTGTTACTCATAAAACACACAATGCCATCCATTTCGGGGATGAAAACCAACTTCCAAAGCTACATGTTGAACGTAGACCAGGAGATACGAAACTCTGGTAG</t>
  </si>
  <si>
    <t>MTTIRTYSELVKIDGFLPRFRYLVLRGQVGKATFGFDRHVNQAFYRSTEWRQVRQHVIARDLGCDLAVPDHEIYDQILIHHMNPMTVGDIAEGNSSIIDPEYLICVTHKTHNAIHFGDENQLPKLHVERRPGDTKLW</t>
  </si>
  <si>
    <t>Mossy_10</t>
  </si>
  <si>
    <t>lysin A</t>
  </si>
  <si>
    <t xml:space="preserve">all of Mossy's pham calls lysin A, other phams are more uncertain but almost all phages call some sort of lysin. good e scores for lysins </t>
  </si>
  <si>
    <t>manual start moved up 500, this number has changed</t>
  </si>
  <si>
    <t>5010, with a glimmer score of 7.19</t>
  </si>
  <si>
    <t>Both NCBI and Phages DB hit Hydus and Phepper with e value &lt;10 ^80</t>
  </si>
  <si>
    <t>There is an ORF in frame three with full coding potential</t>
  </si>
  <si>
    <t>Significant RBS 15 nucleotides upstream with a z score of 3.18</t>
  </si>
  <si>
    <t>Good coding potential with no wasted coding potential</t>
  </si>
  <si>
    <t>Mossy lacks the most annotated start, with a start that is in 62 percent of phages but only called 20 percent o f the time.</t>
  </si>
  <si>
    <t>http://phages.wustl.edu/starterator/Pham7090Report.pdf</t>
  </si>
  <si>
    <t>ATGGCTCGCCAATGGCCTTTGCCTAGAAACAGCTATACAATTTCGTCACGCTTTGCCGGGCGGACTAATCCGGTTACGGGTAAGCCAGAAAACCATTCTGGGACTGATTTTGCTGTCCCTGATGGCACGCCTTTCTATGCCTGTGCCGGTGGTACAGTTCAGCATATTGGTGCTGCCGCTGGGTATGGTCAATGGATTGTTATAGATCATCCCGACTCTGAGGGTGGCGGTTGTACTGAGTACGGCCACATGTGGAATGCGTTTGCAACGGGGTTGAAACAAGGACAATGGGTCGACTCAGGTCAACTTATTGGGTATGTCGGGTCGAATGGCGAATCTACTGGCCCCCATCTCCATCTCACTGTTTGGAAGAGTGGGTATGGTGGAACAAGAATAGATCCAGAAACCTGGTTGTCGGGCTCTCCGCATCCAAACGACCCAAAACCCACACAAGGAGGCCAAATGGTAAGGCGAAATCCGAACCATAGAGGAGACCCGCTGTTCTTGGTGGACGTTCTTCGTCTTTTCGGCGTAAACGTTCGAGAATACAGCAATTGGCGTAACCGTGGACATGGTGATTTCAACGTCATCTGGGGTATTGTCATTCACCACACTGGTGGCAACAATGCTTCCGCTGGTTCTATCGCAAACGGCAGCCCAAATCTGGCTGGACCGGTTTCTCAGATCCATTTGGATCGAAATGCTGTTGCTACTGTTGTTGCGGCGGGAATCGCTTGGCACGCAGGTATGGGCTCCTGGCCTGGGATTCAGAAGAACAACGCTAACGCAGTCACAATTGGTGTCGAAGCGAATTCTGACGGACGAACTCCTTGGCCGCCAGCAATGCTCGATGCTTACTACCGAATCTGCGCAGCAATTTGCTGGTATCTTGGTCTTCCTGCGAGTCGAGTCATCGGTCACAAGGATTGGGCTGCTGTTCAGGGTAAGTGGGATCCGGGTCTCATCAACGTCAAGGACTTTCAACGTCGAGTCCAGCATTACATCGACCATCCGCCGTTCATGCAGCTTCCCCCTGCAGAACAACTTACTGAAGCAGGAGAACCAATGGCTTTCTGGGAAGAGATGCTTGGCAGTCTTGTCACGCCAGGCAAGAAGTTCAAGCGTAAGGACTTCATTCAGCTGATCGACTACCACGCGACTCATGCCAACGAGCAGTCGAAGCGTGCTGCCGACAACAGCGAAGCAACGATTGCCGAGCTGAGGCTTCTTCGCGAGGACATCGCCAATCTGACTCGAGTGATCGCCGACAAGGAAGCGGGTAAGTGA</t>
  </si>
  <si>
    <t>MARQWPLPRNSYTISSRFAGRTNPVTGKPENHSGTDFAVPDGTPFYACAGGTVQHIGAAAGYGQWIVIDHPDSEGGGCTEYGHMWNAFATGLKQGQWVDSGQLIGYVGSNGESTGPHLHLTVWKSGYGGTRIDPETWLSGSPHPNDPKPTQGGQMVRRNPNHRGDPLFLVDVLRLFGVNVREYSNWRNRGHGDFNVIWGIVIHHTGGNNASAGSIANGSPNLAGPVSQIHLDRNAVATVVAAGIAWHAGMGSWPGIQKNNANAVTIGVEANSDGRTPWPPAMLDAYYRICAAICWYLGLPASRVIGHKDWAAVQGKWDPGLINVKDFQRRVQHYIDHPPFMQLPPAEQLTEAGEPMAFWEEMLGSLVTPGKKFKRKDFIQLIDYHATHANEQSKRAADNSEATIAELRLLREDIANLTRVIADKEAGK</t>
  </si>
  <si>
    <t>Mossy_11</t>
  </si>
  <si>
    <t>holin</t>
  </si>
  <si>
    <t>almost 100% of pham assigns a holin, but there are many requirements to call a holin that this gene might not fit?</t>
  </si>
  <si>
    <t>There is minimal evidence that the start codon is more downstream. Most evidence points towards this start of 5792</t>
  </si>
  <si>
    <t>5792, and a Glimmer Score of 13.37</t>
  </si>
  <si>
    <t>Both NCBI and PhagesDB hit Kenosha with identical starts and an e value of 10^-85 on NCBI</t>
  </si>
  <si>
    <t>GeneMarks shows an ORF in Frame 2</t>
  </si>
  <si>
    <t>RBS 15 nucleotides upstream with a Z-score of 3.01</t>
  </si>
  <si>
    <t>Decent Coding Potential in GeneMarks</t>
  </si>
  <si>
    <t>Has the most commonly annotated start, with a found in all genes and called all the time.</t>
  </si>
  <si>
    <t>http://phages.wustl.edu/starterator/Pham2806Report.pdf</t>
  </si>
  <si>
    <t>4/6 evidence for autostart, absence of ORF evidence, starterator may suggest a different start?</t>
  </si>
  <si>
    <t>ATGGCTACCAGCAACGCAGGCCTCACTGTTGTCGACCAGGTCGTCCAATCCATTCAGGAGAACGAGTCAAAGACCAAGAAGAAGGCCAATACTGTAACGACTGCTCTTGGTAGCGTTGCTACCTTTGTTGCCGCCGGCCTTTCCGCTCTCGTTGAGAGCAACACGGATCTTCCTACTTGGTTTCCGTTCTTGGTCGTCGCCGTGGGTATGCTTGGAACGACCTACGGTGTGTCCAGAACAAAGAATGGCATGACCGAGTCAATTGCTGACAAGCTCCACCGTGAGATCGCTGCTCGAATCGATGAGAATCACTTCCATGACGACTTCGATGACGAGCCAGCGACAGATCAGTTCATCGCTCCAAGAGAAGCGGAAGAGACCAACGTTGATGAGCTTCGCCAGATTGCGGAGAACATCATTCGAAGTATCCGTTAG</t>
  </si>
  <si>
    <t>MATSNAGLTVVDQVVQSIQENESKTKKKANTVTTALGSVATFVAAGLSALVESNTDLPTWFPFLVVAVGMLGTTYGVSRTKNGMTESIADKLHREIAARIDENHFHDDFDDEPATDQFIAPREAEETNVDELRQIAENIIRSIR</t>
  </si>
  <si>
    <t>Mossy_12</t>
  </si>
  <si>
    <t xml:space="preserve">All other members in the pham called it function unknown. </t>
  </si>
  <si>
    <t>6275, with a Glimmer of 8.68</t>
  </si>
  <si>
    <t>Both NCBI and PhagesDB hit Pherobrine and Schwartz with identical autostarts and an e value of 10^-70.</t>
  </si>
  <si>
    <t>An ORF in Frame 2 with good coding potential</t>
  </si>
  <si>
    <t>RBS 9 nucleotides down and a Z-score of 2.771</t>
  </si>
  <si>
    <t>Good coding potential all around</t>
  </si>
  <si>
    <t>Had the most annotated start, found in 51% of genes called 98.7% of the time</t>
  </si>
  <si>
    <t>http://phages.wustl.edu/starterator/Pham68710Report.pdf</t>
  </si>
  <si>
    <t>5/6 evidence for the autostart, absence of ORF evidence</t>
  </si>
  <si>
    <t>GTGTCCGAAAGTATTCTAACCAGCACCAAGAAGATTCTTGGTATTGCTGAAGATTACGACGTGTTCGACATGGACATCATTCTGCACATCAATGGTGTGCTGTCGACACTTAATCAACTAGGACTTGGACCCGAAGAGGGTTTCATGATCCAAGACGATAGTGAGGAGTGGGGTGACCTTCTCGAAGACGACATGCGTTTGAACTCAATCAAGACGTACGTCTATCTCAAGGTCCGCCTTCTCTTCGATCCGCCAGCCACCTCGTTTGTCATCTCTGCAATGAATGAGCAGATCAAAGAACTCGAGTGGCGACTCAACGTTTACCGGGAAGGACGTGACCGAGTATGA</t>
  </si>
  <si>
    <t>MSESILTSTKKILGIAEDYDVFDMDIILHINGVLSTLNQLGLGPEEGFMIQDDSEEWGDLLEDDMRLNSIKTYVYLKVRLLFDPPATSFVISAMNEQIKELEWRLNVYREGRDRV</t>
  </si>
  <si>
    <t>Mossy_13</t>
  </si>
  <si>
    <t>RNA ligase</t>
  </si>
  <si>
    <t>5 phages in the DJ cluster assign this function, e value is low 10^-11</t>
  </si>
  <si>
    <t>6619, score of 6.5</t>
  </si>
  <si>
    <t>Both NCBI and PhagesDB hit OhMyWard, with identical autostarts and an e value of almost 0</t>
  </si>
  <si>
    <t>There is an overlap of 4 base pairs, so the start codon in frame 1 is distinct from the stop codon in frame 2</t>
  </si>
  <si>
    <t>Significant RBS 14 nucleotides upstream with a gap of -4 and z value of 2.62. Other start positions (7135 and 8032) had strong RBS signals</t>
  </si>
  <si>
    <t>Coding potential almost all throughout the ORF, Start of coding potential coincides with start codon</t>
  </si>
  <si>
    <t>Mossy has most commonly annotated start (100%), everyone who had this start annotated it</t>
  </si>
  <si>
    <t>http://phages.wustl.edu/starterator/Pham2699Report.pdf</t>
  </si>
  <si>
    <t>ATGACCTCATGGGCTATTGTTGCGATCCCGGAAGATCAGGAGTCCGTCTGGAAGATCTCAAGCGAGAAGATTCCACACATGACTCTTCTCTTCCTGGGCGAACAAAGTGATCCGGCGAAAGCTCTGCACATTACAGAGTATCTTCAACACACTGTCAACACCAGCATCCATAAGTTTGGGGCGGAAGTCCGAAACCGAGGGATCCTGGGAGACGAGTCGGCCGACGTTCTCTTCTTCAGTGCTGATCGACGACTGAAGCAGGTCAACGACTTCCGATCATATCTGCTTGCCGACCCAGTAATCAGCGAAGCGTACCATTCGACCAAGCAGTTTGACGGTTGGACTCCGCATCTGACTCTGGGCTATCCTCATCGGCCGGCAAAGAAAGCAGAAGGGCTTCATTCTCTTCCGCTATATTCGGTCTACTTCGACAAGATTGCTCTTTGGGTTGACGACTTCGATGGTCCGACGTTTACGCTTGAGTATCCTGACGAGTACGCCATGGCTCAGGATAGTTTGGCTCATCGACAGGCAGAGCGAGCAGCTGCTCATAAGCAACCACTTACTCCACGGGATGTCGTAATGCGAAACGTTCTCGCTCGCCAGAAACAGCGTGAGCCCAGCAATCTCAAACATCATGGATTCGGAGCGAAGAAGTTCGTTCACAAGAATCCTCTTGAGGAAGCTGTAAAGCGGACCATCCCAGTAGCTGCACGTACGTCTCAGCAGCTTTCCAAGGAAGGTCGATTCGTCAAGGGCGCCGTTTCTGGAGAGCTTGCTCACGGATCCACCAAGGATGCGAAGAAGATCTATGTTCGAGAGAACCAGGTCGCCTTCCACGATCACCTTCAGCACGCACTTGGTGGTCGTCCTTCCGAGAAAGCCAATCGGCTGATCGATATTTGTGCTCGTCCCGATGGTGACTGGCTCATCTCTTCTATCGATCGACTCGCTCACACCGGAACCGTTGAGATTCATATTCGTCCTGTCCTGGACCAGTATGGAATGATCGAAAACTACGAACTCGTTCACGATCAGCTCGGCAAAGACGACATGCGGTCCGCTCTAATGCACTACGGTGTCAAGGGTATGAAGTGGGGCGTACGTAGAAGGTCGAAGGACAGCGGTGGAAGCTCTGAGGGTGGTGGCTCTGGCAATAGTGGCTCAGGGGGCGGTGCTAAGTCTGGTGGTGATGCTGGCCCTGGTAGTCACAACGGCGGCAAAAAGACCAAAGAAGAGCGAGAAGCAGCCAAGGCCGACAAGAAAGCCCAAAAGTCTTTCGACCGAAAATCTCAGATCGTAAAGCCGACAAAGTCGGAAGAGGCAAAGACGGCTGAGGTAGCTCGGAAGCGTTCGGAAAAGCATGGTACTGATTTGCTCACCAATAGAGAGCTTCAGGACATGGTTACTCGAATGAATCTCGAGCAGCAGTACCAATCTTTGATGGACAACAAGAAGTCTCAGTCGGCTCGCAGCGCTGGCCAGTCTTACGTTGCCGATATTCTGAAGGATGCTGGCGCCGAGCTTGCAAAGGAAGGCATCAAGTGGGCCGTTACTGAAGCGATCAAGAGCGCAATCAAATCTCAGACGTCTTCGGATTCTGACGGTGGATCCAGTCGACCAAGGTGGGTTCGAAACGAAGCGAATAATCTTCCTTCGCCCCGACCCCCTCAGCTTCCTCCCGGCCAGCCCCAACTTCCCCCGGGGCGAGGACGGCGTTAG</t>
  </si>
  <si>
    <t>MTSWAIVAIPEDQESVWKISSEKIPHMTLLFLGEQSDPAKALHITEYLQHTVNTSIHKFGAEVRNRGILGDESADVLFFSADRRLKQVNDFRSYLLADPVISEAYHSTKQFDGWTPHLTLGYPHRPAKKAEGLHSLPLYSVYFDKIALWVDDFDGPTFTLEYPDEYAMAQDSLAHRQAERAAAHKQPLTPRDVVMRNVLARQKQREPSNLKHHGFGAKKFVHKNPLEEAVKRTIPVAARTSQQLSKEGRFVKGAVSGELAHGSTKDAKKIYVRENQVAFHDHLQHALGGRPSEKANRLIDICARPDGDWLISSIDRLAHTGTVEIHIRPVLDQYGMIENYELVHDQLGKDDMRSALMHYGVKGMKWGVRRRSKDSGGSSEGGGSGNSGSGGGAKSGGDAGPGSHNGGKKTKEEREAAKADKKAQKSFDRKSQIVKPTKSEEAKTAEVARKRSEKHGTDLLTNRELQDMVTRMNLEQQYQSLMDNKKSQSARSAGQSYVADILKDAGAELAKEGIKWAVTEAIKSAIKSQTSSDSDGGSSRPRWVRNEANNLPSPRPPQLPPGQPQLPPGRGRR</t>
  </si>
  <si>
    <t>Mossy_14</t>
  </si>
  <si>
    <t>terminase</t>
  </si>
  <si>
    <t>If there is another, check which one is bigger</t>
  </si>
  <si>
    <t xml:space="preserve">8374, has a glimmer score of 10.01. </t>
  </si>
  <si>
    <t xml:space="preserve">Both NCBI and phages DB hit OhMyWard, however there is no e value, the column of e values are all 0.0. THe subject and query both line up starting at the same place. </t>
  </si>
  <si>
    <t>ORF in frame one, with full coding potential, no wasted coding potential.</t>
  </si>
  <si>
    <t>Significant RBS 12 nucleotides upstream with a z score of 2.2</t>
  </si>
  <si>
    <t>Coding potential spaning all of the ORF in frame one, there is no wasted coding potential</t>
  </si>
  <si>
    <t>Mossy has the most annotated start with it in 99 percent of genes and called 96 percent of the time when present</t>
  </si>
  <si>
    <t>http://phages.wustl.edu/starterator/Pham710Report.pdf</t>
  </si>
  <si>
    <t>ATGGGATTGTCGAACACAGCTGTTCCGTACTACTACGGCCAGTTCAGAGATTCAGTTCTCAGGGGTGAGATTCCTGTTAATCGGGAAATTGCTTTGGAGATGAATCGTATCGACGATCTCATCGCAAATCCGAACATGTACTACGACGATCAGTCGATTGAAGGTTTCATTCGCTATTGTGAGACCGAAATGACACTGACCGACGGTTCGGATCTTCACCTATTGGATTCGTTCAAGCTTTGGGCAGAGCAAGTCTTCGGTTGGTACTACTTTGTTGAGCGCAGCGTCTACGTCCCGTACGAAGAAGGCCACGGTGGCCGGTATGTCAACCGGACTATCCGAAAGCGCTTGACTACGAAGCAGTATCTGATCGTTGCACGAGGCGCTGCTAAGTCACTTTACGAGTCACTGCTACAGGCGTACTTCCTAAACGTCGACACCGCAACGACTCACCAGATTACCACCTCACCGACTATGAAACAGTCGGAAGAAGTGATGTCTCCTTTTCGAACAGCCATCACAAGAGCTCGTGGTCCACTGTTTGAGTTCCTCACTGAGGGATCCATGCAGAACACTACCGGGAGCCGAGGCACTCGGCAGAAGCTGGCATCGACAAAGAAGGGTATCGAGAACTTCCTTACCGGATCCATACTCGAAGTTCGGCCAATGGCCATCACAAAGCTTCAGGGTCTACGACCGAAGGTCTCAACGGTCGATGAGTGGTTGTCTGGTGACATCAGAGAAGACGTTATAGGTGCAATTGAGCAGGGCGCGTCAAAGCTTGACGATTACTTGATTGTCGCAGTTAGCTCGGAAGGCACGATCCGAAACGGTTCTGGCGATACCATCAAAATGGAACTTGCAGACATCCTTAAGGGTGAGTACGCTGCGCCACACGTTTCGATCTGGCACTACAAGCTAGACAGTCTCGAAGAAGTCGCTCAGCCAGAGATGTGGTTGAAAGCTAATCCCAATCTCGGTAAGACGGTGACATACGAAACTTACCACCTGGACGTGGAACGAGCAGAGAAAGCTCCGGCCTCTCGCAACGACATCCTGGCTAAGCGCTTCGGGATCCCTATGGAGGGTTACACCTACTTCTTCACCTACGAAGAAACCATTCCTCACCGCCGTCAAAGTTTCTGGCGTCATCCTTGTTCCATGGGAGCAGACCTTTCCCAGGGTGATGACTTCTGTGCTTTCACGTTTCTCTTCCCGCTACGTTCTGGGAAGTTCGGTGTTAAGACTAGAAGCTACATCACCGAGTTGACTCTCATGAAGTTGCCCGGTGCTCTTCGATTCAAGTACGACGAGTTCGTGAATGAAGGTAGTCTTCATGTCATGCCGGGAACAATTCTCGACATGATGGACGTCTATGAAGATCTCGATCAACACATCATCGCATGTGAGTACGACGTTCGAGCCTTAGGGTTTGACCCCTACAACGCAAAGGAATTCGTTACCCGTTGGGAAGCCGAGAACGGTCCCTTCGGAATCGAAAAAGTCATTCAGGGAGCTCGGACTGAGTCTGTTCCTCTGGGTGAGTTGAAGATCCTTAGCGAGCAACGTCAGCTAATCTTTGACGAGAGTCTGATGTCATTCACGATGGGTAACGCCATCACTTTGGAAGATACCAACGGTAACCGTAAGCTTCTGAAGAAGCGACAAGAAGAGAAGATCGATAACGTCGCTGCGTTGATGGATGGCTACATCGCTTACAAGGCAAACAAGGAAGCGTTCGAGTAA</t>
  </si>
  <si>
    <t>MGLSNTAVPYYYGQFRDSVLRGEIPVNREIALEMNRIDDLIANPNMYYDDQSIEGFIRYCETEMTLTDGSDLHLLDSFKLWAEQVFGWYYFVERSVYVPYEEGHGGRYVNRTIRKRLTTKQYLIVARGAAKSLYESLLQAYFLNVDTATTHQITTSPTMKQSEEVMSPFRTAITRARGPLFEFLTEGSMQNTTGSRGTRQKLASTKKGIENFLTGSILEVRPMAITKLQGLRPKVSTVDEWLSGDIREDVIGAIEQGASKLDDYLIVAVSSEGTIRNGSGDTIKMELADILKGEYAAPHVSIWHYKLDSLEEVAQPEMWLKANPNLGKTVTYETYHLDVERAEKAPASRNDILAKRFGIPMEGYTYFFTYEETIPHRRQSFWRHPCSMGADLSQGDDFCAFTFLFPLRSGKFGVKTRSYITELTLMKLPGALRFKYDEFVNEGSLHVMPGTILDMMDVYEDLDQHIIACEYDVRALGFDPYNAKEFVTRWEAENGPFGIEKVIQGARTESVPLGELKILSEQRQLIFDESLMSFTMGNAITLEDTNGNRKLLKKRQEEKIDNVAALMDGYIAYKANKEAFE</t>
  </si>
  <si>
    <t>Mossy_15</t>
  </si>
  <si>
    <t>10137 with a glimmer score of 5.1, possible start at 10128.</t>
  </si>
  <si>
    <t>NCBI has mossy matching with kenosha whereas phages db has mossy matching first with Hydrus and second with Kenosha, with both matches the e value of &lt;-10^45</t>
  </si>
  <si>
    <t xml:space="preserve">There is an ORF in frame three, there is full coding potentail </t>
  </si>
  <si>
    <t>Significant RBS 12 nucleotides upstream with a z score of 2.8, this is not the LORF, there is another possible start at 10128.</t>
  </si>
  <si>
    <t xml:space="preserve">coding potential spaning whoe length of sequene </t>
  </si>
  <si>
    <t xml:space="preserve">Mossy does not have the most annotated start, has a start found in 22 percent of genes and called 100 percent of the time it is present. </t>
  </si>
  <si>
    <t>http://phages.wustl.edu/starterator/Pham3029Report.pdf</t>
  </si>
  <si>
    <t>This gene has a possible start at 10128 since it has a low glimmer score but otherwise looks like this is the start</t>
  </si>
  <si>
    <t>ATGGCATCGATGGATGTACAGGATTTCCTAGAACACCACGGTGTCAAAGGAATGAAATGGGGCGTTACACGAGACAACCCCCAAGGCGTCAAGCCAACTGCCAAGATGGTTCGAGAAGTTAGCAAGGAAACTCGAAAAGAACACCAGCAGGTGGCTCGAGCAGCTTGGAACGAGAAGTCCACTGGACAAAAAGTTGGGACTGTAGTCCTGGATTTGGCTACGGCAGGCGCTTACACAACTTCCAAGATGGCTAAAGCCGAGGGATATTCTCGAGGTAAGCGGACTGCACTCACTTTGATGGGTGGCTACGGTGCAATGCATATTACCGAGGCAAAGCTCCAGAGAGATGTTGAAATTAAGCTCGGTGCTCAACGCTAG</t>
  </si>
  <si>
    <t>MASMDVQDFLEHHGVKGMKWGVTRDNPQGVKPTAKMVREVSKETRKEHQQVARAAWNEKSTGQKVGTVVLDLATAGAYTTSKMAKAEGYSRGKRTALTLMGGYGAMHITEAKLQRDVEIKLGAQR</t>
  </si>
  <si>
    <t>Mossy_16</t>
  </si>
  <si>
    <t>10528, has a score of 5.01</t>
  </si>
  <si>
    <t>Both NCBI and Phages DB hit Pepy, identical auto starts with an e value of less than e^73</t>
  </si>
  <si>
    <t xml:space="preserve">There is an ORF in frame one covering the whole sequence but there is some waster coding potentail upsteam, hinting another start upsteam from the autostart. </t>
  </si>
  <si>
    <t>Significant RBS 9 nucleotides from the autostart with a z score of 3.2</t>
  </si>
  <si>
    <t>coding potential spans whole length of sequence however there is wasted potential before autostart</t>
  </si>
  <si>
    <t>Mossy lacks the most annotated start, it has a start in 3.6 percent of genes that is called 100 percent of the time</t>
  </si>
  <si>
    <t>http://phages.wustl.edu/starterator/Pham57621Report.pdf</t>
  </si>
  <si>
    <t>this has evidence for it both being a start and not since it has alow glimmer score, I am also not sure of the blast P evidence having the same auto start as Pepy, can you check this as well noah?</t>
  </si>
  <si>
    <t>TTGAGTAACTTGGACGATTTCCTTGCCCACCATGGCGTCAAGGGAATGAAGTGGGGTCGACGAAAGAAAGATGATACCGTGGGCTCAAGCCCAGGCGGGTCGTCAAAAGAATCGACTCCCAAATCGAAAAGTTCAGCGCCCACTGGACCGCCTAAGTCAACGAAGGCAAAAGCAAAGCCTTCTGACAAAGACGATTCGATGTCGAAAGCGCTCGATGATTTTTACAAGAACAAGACTGACAAGCAGCTCAACGCCGAAGGTAAGAAGAAGCTAAAAGAGCAAGCCAATCAGACCTTTCCGAGTAAGGGTGATTCCAAAAACCCTAAGAAAGCCCCGTCCGGCGAAGCAGACGTAACAGGTTCGGACGTCAAAGAGGGGCGCTTATCTCGGAAACAGAAGATTGCTCTTGGCGTTGGCGCGGCAGTTGTTGTCGGCGGGCTGGCGGTTTACGGAAACAAGAAAATCGGCGATCTTGTTGCTACGCAAGAAGCGAGTAAAAGGCTTCTTGACCAAGAGCTAGGTTCTTTGTTCGGTAGCAACATGCCGCCGAAGCCTTTCCCCACATCTCCTCCGACCTTCTATCAAGGTCTAAAGACCAAGCGAGCTCTTGATCGTCCAGAGTTCACTATTCCAGGTTCAACCATATTTCAGCGTCTTTCTGATCATCAAGAAACTGGTCAGGGTTACAACAAGGGTGCCTACGCAACCTTCTTGTCAAATGACAAAGCTGCTTATGGCTCTTCTGGCGAGTTTGGTTTCAAGAAGTATACTCTAACTTTCCAGCCTACCGGCGATGTTAGAGTTCCTGCCACACGAACCGTTCTCGAGTCTTTGAAGGAAGTTGCTGGAGAGCAAGGTCGACGGATGTCGGATCAGCAAGCAATTCAAGAGTATCATGCCATGTCTGGTGGCAGTTGGAAAACCGAAACCAGCGCGGCTTTGATTGAAAATCTGAAGAAGAAAGGCTACTCGGCAATTGTCGATGACATGGATGCTGGGTACCTTGGCGATCTGCCGGTTGTCTTCTTTGGCGACACCAAGCAGGTTACTGCTACTCCACGCGACAAGTCTGACGTCACTGCGGATATTCTGAAGCGCGTTCCGATGTCTAGCCCTTACGCATAA</t>
  </si>
  <si>
    <t>MSNLDDFLAHHGVKGMKWGRRKKDDTVGSSPGGSSKESTPKSKSSAPTGPPKSTKAKAKPSDKDDSMSKALDDFYKNKTDKQLNAEGKKKLKEQANQTFPSKGDSKNPKKAPSGEADVTGSDVKEGRLSRKQKIALGVGAAVVVGGLAVYGNKKIGDLVATQEASKRLLDQELGSLFGSNMPPKPFPTSPPTFYQGLKTKRALDRPEFTIPGSTIFQRLSDHQETGQGYNKGAYATFLSNDKAAYGSSGEFGFKKYTLTFQPTGDVRVPATRTVLESLKEVAGEQGRRMSDQQAIQEYHAMSGGSWKTETSAALIENLKKKGYSAIVDDMDAGYLGDLPVVFFGDTKQVTATPRDKSDVTADILKRVPMSSPYA</t>
  </si>
  <si>
    <t>Mossy_17</t>
  </si>
  <si>
    <t xml:space="preserve">Very little data that suggests it would be a acetyltransferase. </t>
  </si>
  <si>
    <t>11813, with. glimmer score of4.48</t>
  </si>
  <si>
    <t>Both NCBI and phages DB hit secretariat, e value of 0.0 and the query and the subject are off by 52, (1:53), most likey another autostart</t>
  </si>
  <si>
    <t xml:space="preserve">There is an ORF in frame two with full coding potentail and no wasted coding potentail, hinting that this is the autostart despite the query and subject not lining up. </t>
  </si>
  <si>
    <t>Unsignifcant RBS 9 nucleotides upstream from gene start, however there is a z score of 1.2 meaning it is unsignificant</t>
  </si>
  <si>
    <t>coding potential spans whole length of gene with no wasted coding potential</t>
  </si>
  <si>
    <t xml:space="preserve">Mossy has the most annotated start that is in 100 percent of genes and only called 50 percent of the time, mossy is the phage that does not call this autostart. </t>
  </si>
  <si>
    <t>http://phages.wustl.edu/starterator/Pham31049Report.pdf</t>
  </si>
  <si>
    <t>okay this gene is funky. I think the autostart should be at 11669. It has a much higher z score with a good RBS 10 nucleotides up and it is much closer to the upstream gene unlike this auto start is. However this would cause uncodeable gene since gene marks starts coding potential at the auto start that glimmer is giving. Katie can you give this whole sequence a once over to make sure I am not going crazy.</t>
  </si>
  <si>
    <t>ATGCCTGACGTTCAGGATTTTCTTTCGCATTACGGCGTGAAAGGTATGAAATGGGGCGTTCGAAAGTCTTCTTCCTCTGACTCTTCTGGTTCGCCGGATTTGAGTACTAGAAAAGGAAGACTCACAGCTCTAAAAGCTCGTGAAATGCGAAACGTTTCGGTCACCACAAAGAATGGTGAAACTCTTTCTTTGGAAGAGAACAAGAACGGGAAGCTTGCAAATCGCATTGCTTCCTTGTCGGACAAAAGGTATGCGGCATCGCTTAACTACTCCGACTTCACCATCAAAGCTAATGGTAAAACCATTGGTGACGCTTCCTTTAACAAAGTAAGCGATGACGAGCTAAATCTTGTTTGGCTTGGCGTTAACAGTAGTCAGAGAGGCAACGGTTACGGCTCTGCCGTTTTTGATGCCGCGGTAAAGATGGGTAAAGAGTCCGGCGTTAAGAAGCTTACGCTAGAAGTTCCAGGTAACGCTCCTGACGCTCGCCATATTTACGAAAAGCGCGGCTTCAAAGTCGTTAAAGAGCCTTCTAAGGAAGATCTAAACGATTCGTGGGGCGGCCTCACCCACATGGCTTTGGAGGTTGATCAAAAGTCGGTTAAACATGCCGATGTGGTTGACGAAGAGTCTGACGAACTAGAGTTGGCAATCGATCAAACATATTCTGATCTTGATCGGACTCTGAATCGAAAGCTGGGGATCTCAGAAGACGTTGAGCACTCCGATGTGAATGCTTTCCTCGCACACTACGGTGTCAAGGGCATGAAGTGGGGGGTTCGAAAGGATCGACCTACCTCCGCGACGTCTTCCAACGTTGGCGTGATCGATCCGGCTAGCGCTATAGCTATTGGCGCTGTGGCTACTGTCTATGGTGCCAAAGGAATCGACGCATATTTCCAAAGCGGAAAGTCTCGATCCAACATCACTCGCGGCAAAAAGTTCATGACAATGAATTCTGAGTACTGGAACCAAAGAGCTGACTTCGCCAGCAAAACATACAGCGCTGACGATATTCAGAAGAAGGTCGTTCCGGGAATCAATCCGGACTATCCTGGTTCTGGTGCTACCATGAACTGTCGTCGTGCAACTCTTGCTTACGAGATGCGACGACGAGGCTATGACGTTCAAGCCACTAAAACCAGAGCTGGCTATGGTCAGGACTCGGGTGGAATTACAAAGGCCGTTGGCCTTAAGGGGCGTGCTCGACGTCAGGCAACCGCAAACTTTGAGCTCACCGGTGGTGGCGAGAACTTCATTGGCGGCGGTGGAGGAAAGCAAATCTTTGACACTCTGGGTAAGCAGCCAGAGCGCTCAAGAGGTGAGCTAGTTCTTCAGTGGCGTGGTCCACAGCCCGGGATCCCAGGAGGTGCTCATAGCGTTGCCTATGAGGTTATCAACGGAAAAGCACACGTCTTCGATACGCAATCTGGCTGGAAGCACGACGCCACATCGCCCATATTTATGAATGCTGAGACCGCAGCGTTTACACGTCTCGACGATAAAGATCTTAACAAGAAACACCTAACCAAGTGGATGAAGTAA</t>
  </si>
  <si>
    <t>MPDVQDFLSHYGVKGMKWGVRKSSSSDSSGSPDLSTRKGRLTALKAREMRNVSVTTKNGETLSLEENKNGKLANRIASLSDKRYAASLNYSDFTIKANGKTIGDASFNKVSDDELNLVWLGVNSSQRGNGYGSAVFDAAVKMGKESGVKKLTLEVPGNAPDARHIYEKRGFKVVKEPSKEDLNDSWGGLTHMALEVDQKSVKHADVVDEESDELELAIDQTYSDLDRTLNRKLGISEDVEHSDVNAFLAHYGVKGMKWGVRKDRPTSATSSNVGVIDPASAIAIGAVATVYGAKGIDAYFQSGKSRSNITRGKKFMTMNSEYWNQRADFASKTYSADDIQKKVVPGINPDYPGSGATMNCRRATLAYEMRRRGYDVQATKTRAGYGQDSGGITKAVGLKGRARRQATANFELTGGGENFIGGGGGKQIFDTLGKQPERSRGELVLQWRGPQPGIPGGAHSVAYEVINGKAHVFDTQSGWKHDATSPIFMNAETAAFTRLDDKDLNKKHLTKWMK</t>
  </si>
  <si>
    <t>Mossy_18</t>
  </si>
  <si>
    <t>13224, glimmer score of 9.18</t>
  </si>
  <si>
    <t>Both NCBI and Phages DB have hits on secretariat, howver the query and subject do not line up. THe second hit on swarts33 have the query and subject starting at one. E values &lt;-10^45</t>
  </si>
  <si>
    <t>There is an ORF in frame 3 with full coding potential and no wasted coding potential</t>
  </si>
  <si>
    <t>Significant RBS 10 nucleotides upstream from the gene with a z score of 2.9 this is the LORF.</t>
  </si>
  <si>
    <t>Coding potential spans whole length of the gene with no wasted coding potential.</t>
  </si>
  <si>
    <t xml:space="preserve">Mossy has the most annoted start that is found in 100 percent of the genes and called 66 percent of the time. </t>
  </si>
  <si>
    <t>http://phages.wustl.edu/starterator/Pham28799Report.pdf</t>
  </si>
  <si>
    <t xml:space="preserve">This has good evidence that the start is at 13224. The blast evidence was the only thing that didn't support that the start codon is at 13224. Also I don't think that we have the correct starterator report here. Only three phages are found in it. </t>
  </si>
  <si>
    <t>ATGTTGAAGAATGAAGCCATCAAATTGTTTCTTAAGGTCTACCCTAAGCGAACCGTTAAGTGGACAACGTTCTACGAGGAAGCTTGGTATATTCTGGCGATTGATGAGCGTGACAAGTTTGAGGGTTCTATGAACCCGTACTTCAAGGTGGATCCAATGACAAAGGAAGTCACCGAGTACTCGCCGACCATGGATCCTGCGCACTTCAACGCTATGCTGTCGTCTGGAGGGTAA</t>
  </si>
  <si>
    <t>MLKNEAIKLFLKVYPKRTVKWTTFYEEAWYILAIDERDKFEGSMNPYFKVDPMTKEVTEYSPTMDPAHFNAMLSSGG</t>
  </si>
  <si>
    <t>Mossy_19</t>
  </si>
  <si>
    <t>13506, with a glimmer score of 9.39</t>
  </si>
  <si>
    <t>Both NCBI and Phages DB hit Ohmyward with and e value of 10^-57 with the query and subject in the same start</t>
  </si>
  <si>
    <t>RBS 12 nuceleotides upstream with a z score of 1.65.\, RBS supports start of upstream start at 13461 along with a higher z score</t>
  </si>
  <si>
    <t>Coding potential full length of gene no wasted coding potential, possible start upstream with coding potetial, autostart would have wasted potential</t>
  </si>
  <si>
    <t>Mossy does not have the most annoted start, its start is in 100 percent of genes in pham and called 3.0 percent of time.</t>
  </si>
  <si>
    <t>http://phages.wustl.edu/starterator/Pham64683Report.pdf</t>
  </si>
  <si>
    <t xml:space="preserve">There is more evidence that supports the upstream start at 13361. Five out of the six pieces of evidence support more that the start is at 13481 than they do for the auto start (13506). This is the correct starterator report. </t>
  </si>
  <si>
    <t>GTGAGCAGTATCAGTTCATTTCTTACCCACCATGGCGTCAAGGGCATGAAGTGGGGCGTTCGAAAGGATCAACACCGCACCTATAGCGACAAAGCTTCTTCATCTACAGAGAACATGGTTCGACGAGCGGGATCCACCGTTCAGATGACTCGATATTTCTCCGAAGGTGGAAAGATAAAGGGTCAACAAAAGTACAACGAAGAGTGGTACGACAAACTCGAGGGCGGTAAAGAGTACATTGAGAAAGGCGATACTCTAAACCGAATTGTTCGAGGTGTTGACGACCGAGCTCTGTCTGGAAGGCTTTATGTCTCCCAGCTAGAGAGCGACAACGAGATGTACAAGGCCGTTATTCCAGCAGTCCAGAAGAAGTTTGCTTATGGACAAAAGGAATACCACTCCGTTTACCAAGTTGAGCTTGAAGCCAAGAAGCGAATGGCAATGCCTTCCGAAAAGGTTCGCATTGACACCTTCATCGAAACCATTCAGACACCTGAGGGTCGAAAGTGGATGAAGGAAAGCGGCTACAAAGCTGAGATCACCGAGCTCAATGCCAAAGAGCAAGGACTCAAGGCTTACAAGAAGTTCAACAAGGTTGCTGGCAACCAAGAGCTTCCTATTACCGACGTATATTTCAACAAAGTCAAGAAGCAGGGTTACGACGCTATTCTCGACGACAATGACGCCGGAATCTGGAGCAAGAAGCCAATGATCCTTCTCTCTGCTCAAAGCACCGTGAAGGTCAAGGACGTTCGTCAGCTGAGTGCCGACGAAATCAATCAAGCTCAGCGAAACGTGCTAGCCAATCGAGACTTTAAAAGCAAGAGAGGTGGAACGTGA</t>
  </si>
  <si>
    <t>MSSISSFLTHHGVKGMKWGVRKDQHRTYSDKASSSTENMVRRAGSTVQMTRYFSEGGKIKGQQKYNEEWYDKLEGGKEYIEKGDTLNRIVRGVDDRALSGRLYVSQLESDNEMYKAVIPAVQKKFAYGQKEYHSVYQVELEAKKRMAMPSEKVRIDTFIETIQTPEGRKWMKESGYKAEITELNAKEQGLKAYKKFNKVAGNQELPITDVYFNKVKKQGYDAILDDNDAGIWSKKPMILLSAQSTVKVKDVRQLSADEINQAQRNVLANRDFKSKRGGT</t>
  </si>
  <si>
    <t>Mossy_20</t>
  </si>
  <si>
    <t>14297, with a glimmer of 12.95</t>
  </si>
  <si>
    <t>Both NCBI and PhagesDB hit OhMyWard, with identical starts and an e value of 10^-92</t>
  </si>
  <si>
    <t>RBS 8 nucleotides upstream, and a Z score of 2.75</t>
  </si>
  <si>
    <t>Good Coding Potential</t>
  </si>
  <si>
    <t>Does not have the most commonly annotated start, found in 22.3% of genes, and called 91.3% of the time.</t>
  </si>
  <si>
    <t>http://phages.wustl.edu/starterator/Pham62171Report.pdf</t>
  </si>
  <si>
    <t xml:space="preserve">All evidence supports that the start codon is at 14297. The starterator report is correct. </t>
  </si>
  <si>
    <t>GTGACAACTGAAGTCGATGACTTCTTGGAACACTACGGTGTCAAGGGTATGAAGTGGGGGGTCACTCGAGGTACTGTCGGCGGTGGCGCTTCGACTATTCCTCGAAAGACCAATCGCGAGGCCGCCAAGGATGCTGAAGAGTTTGCCCGAGCCAAGATGTTCTACGGTAAGGGCGCTGGCAATCGGAGAAAGCTGATCAAGGCATCAGTCGAGGCCAAGTCGAAGAAGGACCCTCTTTACAAAGAAGCTTTTGATACGCATCTTGCAAATCAAGACATGAGCAAGCACGCATCGAAAGCTCAGAAAGAGCGACGCCGCAAAGACGTCACCGAGAAAACCACCAAAACATCAAGGGGCGTTTATCGTCAGCTTAGCGGTGGCTTCGGTAGTGTGTCGTTGCTGTCTGCCGGTATCGCTGCGGCTGCTGTTAGCGCTCACAAGTCGGGCGTTGACAAGTTGATATTTGACGCAGCTTCAACGAAGGTCAAGACCATGAAGAACAAGCCCAACAGCGGCGTGGAAGATTGGTTGAAGAAAAACGGCATGGCTTAA</t>
  </si>
  <si>
    <t>MTTEVDDFLEHYGVKGMKWGVTRGTVGGGASTIPRKTNREAAKDAEEFARAKMFYGKGAGNRRKLIKASVEAKSKKDPLYKEAFDTHLANQDMSKHASKAQKERRRKDVTEKTTKTSRGVYRQLSGGFGSVSLLSAGIAAAAVSAHKSGVDKLIFDAASTKVKTMKNKPNSGVEDWLKKNGMA</t>
  </si>
  <si>
    <t>Mossy_21</t>
  </si>
  <si>
    <t>portal protein</t>
  </si>
  <si>
    <t>almost 100% of the pham assigns portal protein to this gene</t>
  </si>
  <si>
    <t>14882, and has a Glimmer score of 12.1</t>
  </si>
  <si>
    <t>Both NCBI and Phage DB hit on multiple of the same phages, such as OhMyWard. Most of the e values are 0.0. Most of the query's protien sequence match the subject (Mossy) protien sequence. This supports the start codon at 14882.</t>
  </si>
  <si>
    <t xml:space="preserve">ORF in frame 2. Immediately run into a stop codon upstream. This supports the start codon being at 14882. </t>
  </si>
  <si>
    <t>Significant RBS for the start codon at 14882. The RBS is 11 nucletides away from the auto start. It has a z score of 3.344. This supports the start codon at 14882.</t>
  </si>
  <si>
    <t>There is good coding potential overall at  the start 14882 and there isn't any wasted space. The beginning of the gene is hard to tell due to a cut off, but it still appears to have coding potential.  This supports the start at 14882.</t>
  </si>
  <si>
    <t>Mossy has the most annotated start with it in 93.3% of the genes and is called 99.3% the start when present. This supports the start codon at 14882.</t>
  </si>
  <si>
    <t>http://phages.wustl.edu/starterator/Pham701Report.pdf</t>
  </si>
  <si>
    <t>This gene looks good I agree that the auto start is 14882. It immediatly runs into a stop codon which is a good sign. the RBS is strong with a good z score supporting this as the auto start</t>
  </si>
  <si>
    <t>GTGGCTAGCATTGCCAGAAAGATGAAACAGGCCTATAACGCCTTTAGTGCCTCCAACTCTGAACCGACTGAGCGGTCTCCCGAAGTCTTTGGTTCAGCAACTTATGGCACTCGTCCGGATCGCCTGAAAGCTTCTACTGGCTCTATGGGTGAACGATCGATTGTAACATCGATTTACACTCGAATCGGAATCGACATTGCGTCTATTCAGATGCGACACGTTCGGCTAGATGATCAGAAGCGATATTCTGAGGACATGGACAGTGGTTTGAACAACTGTCTCACAGTCGAAGCCAACATTGATCAGGGATCCCGAGACTTTCGTCAAGACATTGCTATGACGCTCTGTTCTGAGGGATATTTGGCCATCGTTCCAGTCGATACGTCGTTGAATCCAGCACACTCGAATTCTTACGACATCATCACCATGCGTGTTGGTCGAATCGTTGCTTGGTATCCAAGTCACGTTCGAGTCAGCCTGTACAACGAGAAGACTGGTCTTCGCGAAGAGATTCTCGTCTCTAAGAAGAACACCGCCATCGTGGTGAATCCTCTTTACGCAATCATGAACGAGCCAAACTCGACTCTTCAGCGTCTAGTTCGTAAACTGAATCTCCTTGACTCGGTTGACGAAGCTTCAGCGTCTGGCAAGCTCGACATGATCATCCAGCTGCCCTACGTGATCAAGTCCGAAGCGCGTAGACAGCAGGCTGAGCAGCGTAGAACGGACATTGAGGATCAACTCAGGAACGGTAAGTATGGAATCGCATACACCGATGGTACTGAGAAGATCACTCAGCTCAACCGTCCTGCCGAGAACAATCTCATGGGGCAGATCACCTACCTGACTGAGATGCTTTATGGTCAATTGGGTATCACCGAAGAGATCATGAACGGTACTGCAGATGAAAAGACGATGCTCAACTATTGGAATCGAACTATCGAGCCAATGGTTTCGGTAATCACCGAAGCAATGCATCGTGTCTTCCTCTCCAAGACCGCTCGATCCCAGATGCAAGCAGTTCGCTTCTTCCGGGATCCGTTCCGTCTGGTTCCGATCGAGAACATCGCTGAGATCGCTGACAAGTTCACTCGAAACGAGATCATGTCTTCGAATGAATTTCGTCAGGTTGTCGGTATGATCCCATCCAAGGATCCTAAGGCCGATGAACTCGTCAACAGCAACATGCCGCAGATTCCTGGCTCTCCCGGCGTAACTGTCGAGGGAGAAGTTGTGGAGGACACAGCAGTTGTTGAGGAAGACGATGGCACCGACGAAGCACTGAACGGCAGTCTGGACTCTATGAGCTCAAAGCTGGACGAGATGTTCGCTCAGCTTGGGGGAGAGGACTGA</t>
  </si>
  <si>
    <t>MASIARKMKQAYNAFSASNSEPTERSPEVFGSATYGTRPDRLKASTGSMGERSIVTSIYTRIGIDIASIQMRHVRLDDQKRYSEDMDSGLNNCLTVEANIDQGSRDFRQDIAMTLCSEGYLAIVPVDTSLNPAHSNSYDIITMRVGRIVAWYPSHVRVSLYNEKTGLREEILVSKKNTAIVVNPLYAIMNEPNSTLQRLVRKLNLLDSVDEASASGKLDMIIQLPYVIKSEARRQQAEQRRTDIEDQLRNGKYGIAYTDGTEKITQLNRPAENNLMGQITYLTEMLYGQLGITEEIMNGTADEKTMLNYWNRTIEPMVSVITEAMHRVFLSKTARSQMQAVRFFRDPFRLVPIENIAEIADKFTRNEIMSSNEFRQVVGMIPSKDPKADELVNSNMPQIPGSPGVTVEGEVVEDTAVVEEDDGTDEALNGSLDSMSSKLDEMFAQLGGED</t>
  </si>
  <si>
    <t>Mossy_22</t>
  </si>
  <si>
    <t xml:space="preserve">16236, and has a glimmer score of 11.01. This supports the start at 16236. </t>
  </si>
  <si>
    <t xml:space="preserve">Both NCBI and Phage DB hit on multiple of the same phages, such as OhMyWard. This one had an e value of e^-111. The protien sequences matched for the most part between queries and subjects, some of them were 1 off from the Mossy sequence. This supports the start at 16236. </t>
  </si>
  <si>
    <t xml:space="preserve">There is an ORF in frame 3. Run into a stop codon upstream first. This supports the start codon at 16236. </t>
  </si>
  <si>
    <t>Significant RBS that is 8 nucleotides away from the auto start. It has a z score of 2.7. This supports the start at 16236.</t>
  </si>
  <si>
    <t>Good Coding Potential at 16236 and none of it seems wasted. This supports the start at 16236.</t>
  </si>
  <si>
    <t>Mossy has the most annotated start, which was found 94% of the time in genes and was called 100% of the time when present. This supports the start at 16236.</t>
  </si>
  <si>
    <t>http://phages.wustl.edu/starterator/Pham2732Report.pdf</t>
  </si>
  <si>
    <t>This gene looks good I agree that the auto start should be at 16236. The gene runs into a stop codon upstream which is a good sign. It also has a strong RBS with a high z score.</t>
  </si>
  <si>
    <t>ATGGCTGGAAACACTTTCTATGAGGTAACTCCTCTGACGGAATTGTTTCACGAGTACGATCCAATCAAAGCCCGTGAGTATTACTTGCGGACTCGACAGCTAAAGGGTCGTAAGCCAGGTGCCGGTAAGCCCCCGCCGAAAGGTAGAGGCCCGTCCAAGGCTCAACTAGCGAAGCAAAAGCTTGCCGCCGAGAGAAAGGCTCAACGGGCCAAACTCAAAGCCAAGCTGGCTGAACTAGAATCTCGAGTCGACCAACTCAATGCTGCGATCAAACAAGCAAAGCTAGCGGCAATGCGTCGAGCAGGGGTTTCAGAAGACACCCTTGATCGAATGATCACAGCTGAAGTCAAAAGTCCCGGTAGTTCTAAAGGAATGAAGGACGAACCGGACAAGAAAGACAAGTCAGAGAAGAAGGATTCCAAACCAGACGACAAAACTGCTAGCGAAAAGCGGGAAGCCGCTAAAGCAGCAAAGGAAGCGTATGAGAAAGAGAATCCGGATGCTGGGAAAGATGACAGCAACTCCGACATTCAAGAGAAGGTTGACAAGACTGCAGAGCGTTTAGAGAAACTGCAGAAGAGAGTCGAAGCAGTTGCCCGAATCGGAGCCAAGTAG</t>
  </si>
  <si>
    <t>MAGNTFYEVTPLTELFHEYDPIKAREYYLRTRQLKGRKPGAGKPPPKGRGPSKAQLAKQKLAAERKAQRAKLKAKLAELESRVDQLNAAIKQAKLAAMRRAGVSEDTLDRMITAEVKSPGSSKGMKDEPDKKDKSEKKDSKPDDKTASEKREAAKAAKEAYEKENPDAGKDDSNSDIQEKVDKTAERLEKLQKRVEAVARIGAK</t>
  </si>
  <si>
    <t>Mossy_23</t>
  </si>
  <si>
    <t>Kaite</t>
  </si>
  <si>
    <t>major capsid and protease fusion protein</t>
  </si>
  <si>
    <t>27 phages assign this function in the DJ cluster with an e value of 0</t>
  </si>
  <si>
    <t>16898, with a glimmer score of 15.58. This supports the start at 16898.</t>
  </si>
  <si>
    <t>Both NCBI and Phage DB hit on multiple of the same phages, including OhMyWard. Most of the e values are 0.0 on both sites. There are small deviations in the query and subject matches, but the beginning of the matches for each phage are the same. Overall, this supports the start codon at 16898.</t>
  </si>
  <si>
    <t>There is an ORF in frame 2. There is a stop codon immediately upstream from the start at 16898. This supports the start at 16898.</t>
  </si>
  <si>
    <t>Significant RBS that is 13 nucleotides away from the auto start. It has a z value of 2.927. This supports the start at 16898.</t>
  </si>
  <si>
    <t>Good coding potential and none of it is wasted. The start codon (16898) is at where the coding potential begins. This supports the start codon 16898.</t>
  </si>
  <si>
    <t>Mossy has the most annotated auto start that was found in 88% of the phages. It was called the start 99.2% of the time when present. This supports the start at 16898.</t>
  </si>
  <si>
    <t>http://phages.wustl.edu/starterator/Pham708Report.pdf</t>
  </si>
  <si>
    <t xml:space="preserve">This gene looks good, I support the autostart of 16898 since there is a stop codon immediatly upstream from the gene. The genemarks coding potential supports this start along with the good RBS and high z score. </t>
  </si>
  <si>
    <t>ATGGAACCTGATTTCAGTGGTTTTGCAACCAAAGCAAACCTTCGATGCTCAGACGGTAGAACCATTCTGTCTGACGCGTTCAAGCATATGGACGGGGAAAAGGTCCCGCTCGTTTGGCAGCACACCCATAACGAGCCGACCAACGTTCTCGGTCATATGCTCCTTGAAGCTCGTGAAGGTGACGTCTACGGTCACGGCTTCTTCAACGACACAGAGGCTGCACAGAGTGCAAAGGCTCTGGTCAAGCACGGTGACATCACCGCGCTCTCGATTTACGCCAATAAGTTGGTGGAAAAAGACAAGGCGGTAATGCACGGTACCATCCGTGAGGTCAGTCTTGTTCTGTCAGGGGCCAATCCTGGGGCCTTGATCGACAACGTCAACATCGCTCACAGTGACGGGTCTCTCGACACTCTGGACGATGAGGCGGTTATCTACACAGGGCTTCCGCTCCTCCATTCAGAAAAGGACACGAACACTATGGGAAAGACCGTGGCAGAAGTCTTCGACACTCTGTCTGACGAGCAGCAGGAGGCCGTTCATTTCATGCTCGGCCAGGCTCTTCAGCACGCCGAAGGCGACGATGACGATTCCGATTCCAATTCGGACTCCGATACCACTTCGGACGACGGAAAGGAAAAGACCGTCAAAGAGATCTTCGACGGGATGACCGAAGAAGAGCAGAACGTCGTCTACTTCATGATCGGTCAGGCTCTCGAGGACGCAAAGGACAGTTCGTCCTCCTCGGCTGCTGAATCCGACGACAAGAACACCGCCCAGCACTCCAGCTTCTCGGAAGGAAACAACACCATGTCGCACAACGTCTTCGAAGGCGCTTCCACCATGACCGGTCAGGATGAGACGCCGGCCCTCAGCCACGCGGACAAGACCTCCATCTTCGAGGCTGCCAAGCGTCTCGGATCCGTCAAGGAGGCCGTGGAGGACTACGCTCTGCAGCACGGCATCGAAGACATCGATATCCTGTTCCCGGACGCCAAGGCGATCTCGAGCACTCCTGAGTTCATCGCTCGCCGGACCGAGTGGGTCTCGGAAATCATGACCGGCACCCGCAAGACCCCGTTCTCGCGGATCAAGAGCCTGACGGCGAACCTGACCCTCGAAGAGGCGCGGGCGAAAGGTTACATCAAGGGCAACCTGAAGAAGGAAGAGTTCTTCCGGGTCGCCAAGCGAGTGACGACTCCCCAGACCATCTACAAGAAGCAGAAGCTGGACCGGGACGATATCCTGGACATCACCGACTTCGACGTGGTGGCATGGCTCAAGGGCGAAATGCGGCTCATGCTCGAGGAAGAGATCGCTCGCGCGGTCCTGCTCGGCGACGGTCGCTCGGCCGGCGATGACGACAAGATCCAGGAGGATCACGTCCGTCCGATCGCCAACGAGGACGACCTCTACATCACCAAGCTCTACGTGGCGACCGGTGGTGCTGATTACTCGGCCGAGGAGATCATCGACGCCCTCACCCTGCAGCGCCGGCACTACCGCGGCTCGGGCAACCCGACGTTCTTCACCAGCGAGACCATCCTGGCTCAGCTCCTGCTGATCAAGGACTCGCTCGGTCGTCGGATCTACCCGACCGTCAACGATCTTTCGGCCGCTCTGCGCGTGTCGAAGATCACCGCTGTGGAGGTCATGGACGAGCCGTCCGTGGACACCATCGGTATCATGGTGAACCTGCAGGACTACACCATCGGTGCGGACAAGGGTGGCGACGTCACGCTGTTCGACGACTTCGACATCGACTACAACCAGTACAAGTACCTCATCGAGACCCGTATCTCGGGAGCGCTTGTCAAGGCCAAGTCGGCCCTTGTGGTCAAGGCTGTCGCCGGCGATTCGACCATGGTCCGTCCGACCGCTCCCCAGTGGGACGACGAGGACAAGACCGTGACGGTTCCGACCGTGACCGGCGTCACCTACAAGAACAAGCTCACCAACGCCACGCTCACCACTGCGTCCCCGGTCACCCTGACCCCGGACGAGGAGCTCACCGTGATCGCGGTGCCGGCGTCGTCGAGCTACTACCTCTCCTCGAGCGCTGAGGACGAGTGGATGTTCGACGGTGACAAGGGTGCTGTCAGCGGCGCTTTCTGA</t>
  </si>
  <si>
    <t>MEPDFSGFATKANLRCSDGRTILSDAFKHMDGEKVPLVWQHTHNEPTNVLGHMLLEAREGDVYGHGFFNDTEAAQSAKALVKHGDITALSIYANKLVEKDKAVMHGTIREVSLVLSGANPGALIDNVNIAHSDGSLDTLDDEAVIYTGLPLLHSEKDTNTMGKTVAEVFDTLSDEQQEAVHFMLGQALQHAEGDDDDSDSNSDSDTTSDDGKEKTVKEIFDGMTEEEQNVVYFMIGQALEDAKDSSSSSAAESDDKNTAQHSSFSEGNNTMSHNVFEGASTMTGQDETPALSHADKTSIFEAAKRLGSVKEAVEDYALQHGIEDIDILFPDAKAISSTPEFIARRTEWVSEIMTGTRKTPFSRIKSLTANLTLEEARAKGYIKGNLKKEEFFRVAKRVTTPQTIYKKQKLDRDDILDITDFDVVAWLKGEMRLMLEEEIARAVLLGDGRSAGDDDKIQEDHVRPIANEDDLYITKLYVATGGADYSAEEIIDALTLQRRHYRGSGNPTFFTSETILAQLLLIKDSLGRRIYPTVNDLSAALRVSKITAVEVMDEPSVDTIGIMVNLQDYTIGADKGGDVTLFDDFDIDYNQYKYLIETRISGALVKAKSALVVKAVAGDSTMVRPTAPQWDDEDKTVTVPTVTGVTYKNKLTNATLTTASPVTLTPDEELTVIAVPASSSYYLSSSAEDEWMFDGDKGAVSGAF</t>
  </si>
  <si>
    <t>Mossy_24</t>
  </si>
  <si>
    <t>19026, with a glimmer score of 1.3. This is a very strong Glimmer score, so doesn't quite support the start at 19026.</t>
  </si>
  <si>
    <t>Both NCBI and Phage DB hit of the same multiple phages including OhMyWard. OhMyWard has a e value of 4e^-75. The query and subject in the protein sequences match for multiple phages. Protien alignment matched.This supports the at 19026.</t>
  </si>
  <si>
    <t>There is an ORF in frame three. There is a stop codon immediately upstream from the auto start (19026). This supports the start at 19026.</t>
  </si>
  <si>
    <t xml:space="preserve">Insignificant RBS (auto start 19026) 8 nucleotides upstream from the auto start. It has a z score of 1.76. However, this is the second highest z score out of the other potential starts downstream. absence of evidence. </t>
  </si>
  <si>
    <t>Good coding potential and no wasted potential for the start at 19026. This supports the start at 19026.</t>
  </si>
  <si>
    <t>Mossy has the most annotated auto start that was found in 83.3% of the phages. It was called 96.8% of the time when present. This supports the start at 19026.</t>
  </si>
  <si>
    <t>http://phages.wustl.edu/starterator/Pham716Report.pdf</t>
  </si>
  <si>
    <t>This gene looks good and I support the start at 19026. There is a stop codon upstream and even though there is an unsignificant RBS and z score the gene marks coding potential supports the start at 19026.</t>
  </si>
  <si>
    <t>ATGCCTAAGTTCTACGGTGAAGTTGGATACGGCAACGCTGTGGAATCCCCTCCGGAGTCGGGCGTTTTTGTTGACCAAATCGTTGAAAAGTCATATTTCGGCGACGTCATCAGAAACGCCCGATCTCTGGATGCTGGGGAGAAACTCCACGATGATCTGTCGGTCAGTAACTCCATCTCCATCGTAGCTGATGCATACGCGCACAACCATTTCTTCGCTATGCGTTATGTCAGATGGGCGGGGGCTTTGTGGACGGTTCAAAACGTCGAAGTGCAAAGCCCCCGCCTCATCCTGAGGTTGGGAGGCGTTTATAATGGCCCGACCCCGGCTTGA</t>
  </si>
  <si>
    <t>MPKFYGEVGYGNAVESPPESGVFVDQIVEKSYFGDVIRNARSLDAGEKLHDDLSVSNSISIVADAYAHNHFFAMRYVRWAGALWTVQNVEVQSPRLILRLGGVYNGPTPA</t>
  </si>
  <si>
    <t>Mossy_25</t>
  </si>
  <si>
    <t>some phages in the cluster call tail terminator, the e score for tail terminator protein is 0.063</t>
  </si>
  <si>
    <t>There is very little evidence that supports any of the downstream starts. Most of the evidence points to 19339 as the start.</t>
  </si>
  <si>
    <t>19459, with a glimmer score of 3.51. There are two other potential starts: the google sheet says 19339 and PECAAN says 19564. This doesn't support the start at 19459.</t>
  </si>
  <si>
    <t>Both NCBI and Phage DB hit the same phages, including OhMyWard. This perticular phage has an e score of 4e^-35. However, none of the queries and subjects match for the protein sequences. This happens for all of them and there is usually a difference of 40. This is with PECAAN's start 19564. This does not support the start at 19459. However, if you blast the protien sequence with the start codon at 19339, there is a hit on OhMyWard with an even lower e score. Furthermore, the queries and subjects match exactly. This supports the start at 19339.</t>
  </si>
  <si>
    <t>There is an ORF in frame 1, but you run into several other potential start codons upstream before hitting a stop codon. This does not support the starts at 19459 or 19564.</t>
  </si>
  <si>
    <t>For the start at 19339, the spacer is 10 and has a z score of 1.927. For the start at 19459, the spacer is 12 and has a z score of 1.124. Finally, for the start at 19564, the spacer is 7 and has a significant z score of 2.495. This supports either the start at 19564 or 19339.</t>
  </si>
  <si>
    <t>Good coding potential overall. With the 19339 start, there is no wasted potential and it starts very close to the begining of the coding potential. With the other two potential starts, there is wasted coding potential. This supports the start at 19339.</t>
  </si>
  <si>
    <t>Mossy has the most annotated start, but it is not the auto start. The one that mossy does call the start is only found in 23.1% of the phages and is only called 2.9% of the time the auto start. This does not support the start at 19459, rather it supports the one at 19339.</t>
  </si>
  <si>
    <t>http://phages.wustl.edu/starterator/Pham65679Report.pdf</t>
  </si>
  <si>
    <t xml:space="preserve">This gene should start at 19339. there are multiple other start codons upstream however this start allows the protien sequences to line up with the query and the subject. This alternate start has better coding potential and lines up with genemarks coding potential. </t>
  </si>
  <si>
    <t>ATGGCCCGACCCCGGCTTGAGTTGCAAAAGATACTGAAGGACATCGTTCCCAACGTATATTTTCAACCGCCAAACAACCTTCAGATGGCGTATCCTTGCATCATCTACGCGAGAGATAACATGGACGTGTCGTATGCTGACAATGGTCCGTATAGACACGCCATTCGATACGAAGTTACTGTCATTGATCAGAATCCGGATAGCGCGCTCGTCGACCAGGTAGCTTTGCTCCCTCTGGCGTCGCACAATCGGTTTTTCACAGCAGATAACTTGAACCACGACGTCTTTACGTTGTACTTCTAG</t>
  </si>
  <si>
    <t>MARPRLELQKILKDIVPNVYFQPPNNLQMAYPCIIYARDNMDVSYADNGPYRHAIRYEVTVIDQNPDSALVDQVALLPLASHNRFFTADNLNHDVFTLYF</t>
  </si>
  <si>
    <t>Mossy_26</t>
  </si>
  <si>
    <t>major tail protein</t>
  </si>
  <si>
    <t>most phages in pham assign major tail protein, tail tube protein has very good e score for hhpred</t>
  </si>
  <si>
    <t>19655, score of 9.81</t>
  </si>
  <si>
    <t>Both NCBI and PhagesDB hit OhMyWard and Phrerobrine with an e value of less than 1e-151, Protein subject and query perfectly align</t>
  </si>
  <si>
    <t>There is an ORF in frame 3, but it has no coding poteintal or significant blast hits</t>
  </si>
  <si>
    <t>Significant RBS 11 nucleotides downstream, z value of 2.952 and gap of 13. One other position (20288) has a strong RBS signal</t>
  </si>
  <si>
    <t>Coding potential coincides with start codon. There is some wasted coding potential later on in the sequence</t>
  </si>
  <si>
    <t>Mossy has most commonly annotated start (89.3%), 99.3% of people who had this start annoteted it</t>
  </si>
  <si>
    <r>
      <rPr>
        <color rgb="FF1155CC"/>
        <u/>
      </rPr>
      <t>http://phages.wustl.edu/starterator/Pham179Report.pdf</t>
    </r>
    <r>
      <rPr/>
      <t>f</t>
    </r>
  </si>
  <si>
    <t>ATGCCTGAAATCAAGTGGGACGCCACCGGTGAGCGTCTGTACGAGACCGGCGTCGATCACGGCGTACTGTTCATTCCGAACAGCACGGGTGAGTACGACAAGGGTTATGCCTGGAATGGCCTGACCTCGGTTTCGGAATCTCCGTCGGGTGCCGAGGCGAACCCTCAGTACGCTGACAACATCAAGTACCTGAACCTCATCTCGAACGAGGAGTTCGGTGCAACGATCGAGGCGTTCACCTACCCCGAGGCCTTCGCTCAGTGCGACGGAACCGCGGTTGTCGGTGGCGTGCAGATCGCTCAGCAGACCCGAAAGAGCTTCGGATTCTCGTACCGCTCGCTGATTGGTAACGACCTCGTCGGAACCGACTTCGGATACAAGATCCATCTCGTCTACGGCTGCGACGCTGCTCCCTCGGAGAAGTCGCGCTCGACCGTGAACGACTCGCCGGAGGCCGCGACCTTCAGCTGGGAGCTCACCACCAACCCGGTGCCGGTCGAGGGCATCAACGAAGCGACGGGCAAGCCCTATCGCAACACCGCCCATCTGATCGTCGACTCGACCAAGGTGGCCCCCGCAGACCTGAAGGCCTTCGAGGACATCCTGTACGGTCGTGGCGGCGAGGAGCCCCGTATGCCCTCCCCGACTGAGGTTCTGACGCTCCTGGGCGACTCGGTCACTGAGGTAACTGCGACTGCTCCCACGTTCGATGCCCCTTCGGACACCGTCACCATCCCCTCGGTGACCGGCGTCTCGTACAAGATCGAAGGTGTGCCCGTTGCCGCCGGCGATCGGGTCATCACCGAGGAGACCGTTGTAACCGCGGAGGCCACTCCCGGTTACAAGCTCCCCACCGGGGCAACCACCACCTGGACCTTCACGCCCTAA</t>
  </si>
  <si>
    <t>MPEIKWDATGERLYETGVDHGVLFIPNSTGEYDKGYAWNGLTSVSESPSGAEANPQYADNIKYLNLISNEEFGATIEAFTYPEAFAQCDGTAVVGGVQIAQQTRKSFGFSYRSLIGNDLVGTDFGYKIHLVYGCDAAPSEKSRSTVNDSPEAATFSWELTTNPVPVEGINEATGKPYRNTAHLIVDSTKVAPADLKAFEDILYGRGGEEPRMPSPTEVLTLLGDSVTEVTATAPTFDAPSDTVTIPSVTGVSYKIEGVPVAAGDRVITEETVVTAEATPGYKLPTGATTTWTFTP</t>
  </si>
  <si>
    <t>Mossy_27</t>
  </si>
  <si>
    <t>20575 with a Glimmer score of 10.76</t>
  </si>
  <si>
    <t>Both NCBI and PhagesDB give a perfect match with OhMyWard, and an e value of 10^-137.  Same start and ending</t>
  </si>
  <si>
    <t>Gap looks good</t>
  </si>
  <si>
    <t>Z-Score of 1.32, with an RBS 10 nucleotides upstream.  No other starts with signifigant RBSs</t>
  </si>
  <si>
    <t>Most annotated start, found in 100% of the genes and called 100% of the time.  Connects with OhMyWard, and is in the right Pham</t>
  </si>
  <si>
    <t>http://phages.wustl.edu/starterator/Pham715Report.pdf</t>
  </si>
  <si>
    <t>All 6 evidence points to the autostart</t>
  </si>
  <si>
    <t>ATGCTCCAGCTTCGAGTTGTGTTAGAAGAATACTTCGATGAGAAGAAAAACGAGTTCATCGAAAAGACTCACGTCTTGAGGCTGGAGCACTCCTTAGTTTCACTGTCAAAATGGGAAGAGAAATTCGAGAAACCGTTCCTCTCGAAAGAAGAGAAATCCACTGATGAGATCTTCGCCTATGTCCAAATGATGGATCTTGACGAAAACACTCCCCCGCTGGTTTATCTCAAGCTAAGTCCTCAGGATTACGAGGCAATCAACACCCACATCAACGCCAAAAAGACGGCGACTTGGTTTACTAAGCCTGAGAACAAGAAGAAAAGCACTCAGACGATCACGAGTGAGCTTATCTACTATTGGATGACCTCTTACGAGATTCCTTGGGTCGCTGAGAACTGGCATTTGAATCGGTTGTTCACCCTCATCGATGTATTCAACGAAGAGCGGCGAGCGGCTGAGAGCAAAACGGGGGGCAAGAGCGTCAACAAGCAAACCCGGACAAAGGCAGAAAGCATTGCTGCTGAGCGAAGAGCTTTGAATGAACAGCGACGGCAGCAACTCAACACGACTGGCTAA</t>
  </si>
  <si>
    <t>MLQLRVVLEEYFDEKKNEFIEKTHVLRLEHSLVSLSKWEEKFEKPFLSKEEKSTDEIFAYVQMMDLDENTPPLVYLKLSPQDYEAINTHINAKKTATWFTKPENKKKSTQTITSELIYYWMTSYEIPWVAENWHLNRLFTLIDVFNEERRAAESKTGGKSVNKQTRTKAESIAAERRALNEQRRQQLNTTG</t>
  </si>
  <si>
    <t>Mossy_28</t>
  </si>
  <si>
    <t>30 phages in the DJ cluster assign this function with an e value of 10^-24</t>
  </si>
  <si>
    <t>21166 with a score of 7.83</t>
  </si>
  <si>
    <t>Both NCBI and Phagesdb hit on OhMyWard and Pherobrine, with e values &lt; 10^-152 (NCBI lists these hits with an e value of 0.0.) Query and subject line up exactly for all 3. Supporting 21166 start</t>
  </si>
  <si>
    <t>ORF in frame 1, stop codon 5 codons upstream, supporting 21166 start.</t>
  </si>
  <si>
    <t>RBS 13 nucleotides downstream, z score of 2.829 (LORF,) supporting 21166 start. Another RBS 5 nucleotides downstream with z score of 2.83, supporting a 21481 start.</t>
  </si>
  <si>
    <t>21166 start, good coding potential throughout gene (supporting 21166)</t>
  </si>
  <si>
    <t>Mossy calls the most annotated start, which is found in 89.3% of the pham and called 99.3% of the time when present (supporting 21166 start)</t>
  </si>
  <si>
    <t>http://phages.wustl.edu/starterator/Pham179Report.pdf</t>
  </si>
  <si>
    <t>ATGACACGCATTGCGTGGAACTCTGTCGGACAGAGGCGTTTCGAAGTTGGTATTGATCGCGGCGTTCTTTATCTCCCTGACGAGGGCATTGCTGTTCCTTGGAACGGTTTGACGGCAGTCAACGAGGTTAGCGACACCAACGTTGAGCCTTTGTACTTCAACGGAATCAAGTACTTCGACTACGTCTCTCGTGGCGACTTCCGGGGTACGCTCAAAGCGTTCACGTATCCTGAAGAGTTCGAGCTTTACGACGGCGTTCATCAATCCGGCAACGGCATATTTGTCACTGGTCAGATTCCCACAGGTGTCTTTCACTTGTCCTACCGGACAATGATCGGTAACGATGTTGAAGGGGTTACGGCCGGTTACAAGATCCACGTCTTGTATAACCTCACGGCCAAACCCTCAAGCAAGGCATATTCTACGATCAACAACAGCCAAGCTGCTCAAGAGTTCTCATGGGATTTGACTTCGGTCCCCGTTGCTGGTCTGAATCTGCGTCCCAGCTCACACATCATCTTCGACACGACCAAGATGCATGAGCTTGCTATATTTGAGGTAGAACAGGCGCTTTACGGCACCGATACCACAGAGCCTTCGATGAAGACAATCGACGAGTTCGAATTCATGACCACCACGGCTGCCGAAATCGAGATCGTTGACAACGGCGATGGGACGTGGACCGCCTCGGGATCCGACTACTTCATCAAGCAGATGCCTGGCGTCGGTTTGTTCACCATCAAAGAAGCTGACGCGGTATATTTGGACGAAGACACCTACGAGATCTCTACTACCGAAAGTTAG</t>
  </si>
  <si>
    <t>MTRIAWNSVGQRRFEVGIDRGVLYLPDEGIAVPWNGLTAVNEVSDTNVEPLYFNGIKYFDYVSRGDFRGTLKAFTYPEEFELYDGVHQSGNGIFVTGQIPTGVFHLSYRTMIGNDVEGVTAGYKIHVLYNLTAKPSSKAYSTINNSQAAQEFSWDLTSVPVAGLNLRPSSHIIFDTTKMHELAIFEVEQALYGTDTTEPSMKTIDEFEFMTTTAAEIEIVDNGDGTWTASGSDYFIKQMPGVGLFTIKEADAVYLDEDTYEISTTES</t>
  </si>
  <si>
    <t>Mossy_29</t>
  </si>
  <si>
    <t>21979 with a score of 7.01</t>
  </si>
  <si>
    <t>Both NCBI and Phagesdb hit OhMyWard and Kenosha with e values &lt; 2x10-86. Subject and query line up perfectly for all 3. Supporting 21979 start</t>
  </si>
  <si>
    <t>ORF in frame 1, stop codon 3 codons upstream, supporting 21979</t>
  </si>
  <si>
    <t>RBS 10 nucleotides downstream, z score of 2.445 (LORF) supporting 21979 start. Another RBS with a spacer of 12 and z score of 2.804, supporting a 22453 start</t>
  </si>
  <si>
    <t>21979 start, good coding potential throughout the gene with none wasted</t>
  </si>
  <si>
    <t>Mossy calls the most annotated start, which is found in 82.9% of the pham and called 100% of the time when present, supporting 21979 start</t>
  </si>
  <si>
    <t>http://phages.wustl.edu/starterator/Pham2684Report.pdf</t>
  </si>
  <si>
    <t>All six pieces of evidence strongly suggest that the start is at 21979. Despite that the RBS evidence does have a stronger binding site and z score at 22453, this start codon is too far downstream to be the correct start. This also has the correct starterator report.</t>
  </si>
  <si>
    <t>ATGGCACGCGTAACAGTTACCGGTTTCACCGCTGCACGAATGCTGGCAATGGAGCAGGCTACCGTCATCGGCGGAACCATTCAAGGTGATGAGCTTGTTCTGACTACCAAGGGTGGGCAAGAGATCCTCGCTGGTAACGTCCGTGGACCTCAGGGCGTCAAGGGAGATCCCGGTGGCGTCCCCGACGCTACCAACTCGACAAAGGGTGGCGTTCGACTCCAGGGCAACCTTGGCGGATCCGCTGCCACGCCCACCATCACCGGCGCTCTCGACGGCACAGTCGACGCAAGTCTTGCCATTGCAACAACGCCAAATCCCGCCGGGGGAAATTTCAGCGCAACCCTTCGACAGGTTTTCGCTGCGGCTCGAGTTGCTGTCTCTCGATCGGGTCGGACCACAACTCTTTGGTCTGGCACCATGTCGGAGTACACTCAGATTCCAGAAGCTACTCGAAACGCTGAAGGATTCATTGCGGTGGTTCTGAATGATTAA</t>
  </si>
  <si>
    <t>MARVTVTGFTAARMLAMEQATVIGGTIQGDELVLTTKGGQEILAGNVRGPQGVKGDPGGVPDATNSTKGGVRLQGNLGGSAATPTITGALDGTVDASLAIATTPNPAGGNFSATLRQVFAAARVAVSRSGRTTTLWSGTMSEYTQIPEATRNAEGFIAVVLND</t>
  </si>
  <si>
    <t>Mossy_30</t>
  </si>
  <si>
    <t>There is no evidence that this ORF starts anywhere else</t>
  </si>
  <si>
    <t>22463 with a score of 5.89</t>
  </si>
  <si>
    <t>Both NCBI and Phagesdb hit OhMyWard, Nadmeg, and Untouchable with e &lt; 10^-144. Perfect query/subject match with OhMyWard and near-perfect for the others, which are 4 nucleotides shorter right at the end. Supporting 22463 start.</t>
  </si>
  <si>
    <t>ORF in frame 2 with a stop codon directly behind, supporting 22463 start</t>
  </si>
  <si>
    <t xml:space="preserve">RBS 11 nucleotides downstream, z score of 2.203 (LORF) supporting 22463 start, seems to be best RBS candidate </t>
  </si>
  <si>
    <t>22463 start, good coding potential in frame 2 which spans entire gene with barely any waste.</t>
  </si>
  <si>
    <t>Mossy calls the most annotated start, which is found in 100% of the pham and called 100% of the time when present. Supporting 22463 start</t>
  </si>
  <si>
    <t>http://phages.wustl.edu/starterator/Pham2755Report.pdf</t>
  </si>
  <si>
    <t xml:space="preserve">All pieces of evidece support that the start codon for this gene is at 22463. The starterator report is also correct. </t>
  </si>
  <si>
    <t>ATGATTAAGAACGGCGTCAAAGACGCGGGCGATATTTGGGCTCCGGGGAAAGTTGCACAGGTTGTCCTTGCGAGGCACCCCAGCGGTCAGGTCCGAGAGGCATTTCCGGTTCATCCATATGCCGAAAAGGCGACCGAATTCAGCGCAGAATCAGATCTTGGTCTTCTTCCCATCTCCATCATGGAAGAGTCAAACATGCTCGGCGCAGTGGTCGCCAACGGTTTGTATAAACCAAGATTGACAAGCGTCGCTGCAAAGCAGATTCGTCTGTGTGAACGAATGTACGATGGTAATGAGCTAACCGTCCAATTCACGGTCGCAGACCTTTCGCCCATCGTAAGGCCGTCATCGGTTATTATGGGCGCCAACGTCTACGGACAAGATGCTATCGAGGTTAAGTTCGGTAGCGATGGTTTTCGAATTCAGGTAACGGATTTTGAAAACATTGTGTCGGTTTCTTACCCGTTCACATATTCTTTGTCCGCCAATGACGTCGTAACAGTTAAACGTCTGTTGGACGTCATCGTAATCCATGTCAACGGAAACTATGTTTTCGCGGCAAGGGATCCCTTGCTCAAACCTAACGATTCCCAGACATATGTTGGCGTTACCACCACCTCAACGCCCAATAACATATCTAGCGCCTTCTCCAGCCTCAAATTCATTGGGTCTACGTTTCAACCCGATCAGCTTCTTGCTCGACTTGACGTTGAGCGTCCCGCCCTTCTTCGAGATGTGGACACTTATGTCGGTCATGTCTATATTCGAAAAGGCGGACATGTTCTACTGATGCTAAATGACTATCGGTGGAATACCACGACTGCGGTTAGCACTCGAATTGGTGAAGTGTTCGTGAATGGGACAACCAATGACCATCGACAAATTCTGATCAGCAATCAGAACGGCGGTAGCGGATCCAAAGAGATGACGATTCCCGACAACACTCATATTTACATCCTGTCGAAGTCGAATGCTCAGAACGCACAGGATCGTCAGCTGAAATCAGGCCTTTTCGAGGTCTACCCTTATTAA</t>
  </si>
  <si>
    <t>MIKNGVKDAGDIWAPGKVAQVVLARHPSGQVREAFPVHPYAEKATEFSAESDLGLLPISIMEESNMLGAVVANGLYKPRLTSVAAKQIRLCERMYDGNELTVQFTVADLSPIVRPSSVIMGANVYGQDAIEVKFGSDGFRIQVTDFENIVSVSYPFTYSLSANDVVTVKRLLDVIVIHVNGNYVFAARDPLLKPNDSQTYVGVTTTSTPNNISSAFSSLKFIGSTFQPDQLLARLDVERPALLRDVDTYVGHVYIRKGGHVLLMLNDYRWNTTTAVSTRIGEVFVNGTTNDHRQILISNQNGGSGSKEMTIPDNTHIYILSKSNAQNAQDRQLKSGLFEVYPY</t>
  </si>
  <si>
    <t>Mossy_31</t>
  </si>
  <si>
    <t>lysin B</t>
  </si>
  <si>
    <t>a near-universal DJ consensus on lysin B</t>
  </si>
  <si>
    <t xml:space="preserve">23518 with a score of 5.79 </t>
  </si>
  <si>
    <t>Both NCBI and Phagesdb hit OhMyWard, Untouchable, and Pherobrine, with perfect subject/query match and e &lt; 10^-141. Supporting 23518 start</t>
  </si>
  <si>
    <t>ORF in frame 1, a few valines in the stretch upstream til reaching a stop codon. Potential evidence for another start?</t>
  </si>
  <si>
    <t>RBS 7 nucleotides downstream with z score of 2.895 (LORF) supporting 23518 start</t>
  </si>
  <si>
    <t>23518 start, good coding potential throughout gene on frame 1 with only slight waste</t>
  </si>
  <si>
    <t>Mossy does not have the most annotated start. The called start is present in 18.7% of the pham, and called 45.5% of the time when present. Evidence against or lack of evidence for 23518?</t>
  </si>
  <si>
    <t>http://phages.wustl.edu/starterator/Pham68584Report.pdf</t>
  </si>
  <si>
    <t>5/6 pieces of evidence point to start of 23518</t>
  </si>
  <si>
    <t>ATGCACATCATCTACGCCGATGGAATAGGATCGAACCAGCGAGGTGTCGTCCACGAAGATTCCGTTCTTTACGACGTTATCGAACGCCTGATCATCCTCAATCGGGAGTACAAGCCGGATCGTGTCATCTGGCCGGCCTCTATGGCCACTGTTGGCGGCAACAAGTCCTGGGACGAGTCAACTCGAATTGGTGTCGAGGACATCGATCGCATTGTTGACGGAATCAACGGCGAAACGTTCATTCTCCTCGGCTATTCGGGTGGCTGTCGAGTCATTCGTGAGTGGCTGATGAAGAACGAGCATCGCTTAGCTCAGGTGGTCGCTGTCGGAATGCTCTCGGATCCCTTTCGTCCCAAAGGTCGGAAGCAAGCAGAACTTCCAGACACTCTCGGGTGGGGAATCTGTGGTCAGGAGTTGGGCCCTATTCCCGATCGAACCTACTGGACCACCGTTCCCGGTGACGTAATCTCGGATGCCAAGGCGGATGCTCTCTTGCGAACCGCTGCCGATGCCTCCAACGTGATGCCCGGTCAGTTCGTTGCCGATCTCGCCAAGCATCTTGACGATGGGGATCTCCAGCTCGCCTTCCAACTGAAGGTGTTTCGGGAGAATCCACTCAAATGGTTCATGGGGCTAGGACCTCGTCTACATCAGGCCCGAATCGACATCGAAGGGTATCTTGGCGGACGGCATACCACCGACTACCAGAAACCTTACGCCGGCGGAGGATCCCTCGCTCAACGTCTGGCAGATTCGATCAACTGGAAAGCAACACACCGCGATTGA</t>
  </si>
  <si>
    <t>MHIIYADGIGSNQRGVVHEDSVLYDVIERLIILNREYKPDRVIWPASMATVGGNKSWDESTRIGVEDIDRIVDGINGETFILLGYSGGCRVIREWLMKNEHRLAQVVAVGMLSDPFRPKGRKQAELPDTLGWGICGQELGPIPDRTYWTTVPGDVISDAKADALLRTAADASNVMPGQFVADLAKHLDDGDLQLAFQLKVFRENPLKWFMGLGPRLHQARIDIEGYLGGRHTTDYQKPYAGGGSLAQRLADSINWKATHRD</t>
  </si>
  <si>
    <t>Mossy_32</t>
  </si>
  <si>
    <t>24464 with a score of 0.13 (yikes)</t>
  </si>
  <si>
    <t>Both NCBI and Phagesdb hit OhMyWard (perfect match) and Pherobrine (48 nucleotide misalignment.) e &lt; 3x10^-38</t>
  </si>
  <si>
    <t xml:space="preserve">ORF in frame 2, with many other start codon candidates upstream; farthest upstream start produces a 107 bp overlap </t>
  </si>
  <si>
    <t>Two good RBS options, one in LORF. The chosen gene has a low z score (0.636) The best RBS option starts at 24323</t>
  </si>
  <si>
    <t>24386 start, good coding potential throughout gene in frame 2 with only a little waste.</t>
  </si>
  <si>
    <t>Incorrect pham. Pham 705 linked</t>
  </si>
  <si>
    <t>http://phages.wustl.edu/starterator/Pham705Report.pdf</t>
  </si>
  <si>
    <t>4/6 pieces of evidence point to start of 24386</t>
  </si>
  <si>
    <t>GTGCCATCAATTCAATTGACCCATAAGGGCTCCTTCTCGAACGCCCAAAGCAGACTTGGCAGAATGTCGAAAGGCACGATCCAAGACGCGCTTAGCAAGTACGGTGCTCTCGGCGTTCACGTTCTTTCCAATGCCACACCGATGGATTCTGGAGAATCGCGCAACGCCTGGACCAGTAAAGTCACGAAGACTGGCAAAGGTTGGAAGCTTGCCTGGCACAATCAAAATAAAACCATAGACGGTCAACCAGTCGTTATCCTACTACAGTTTGGGCACGGCACAGGTACTGGCGGTTATGTCGCTGGTAGAGACTTCATCAATCCTGCGATCAAACCAGTCTTTGATCTAATCATTGCCGAAGTCCGGCGAAAGGTGGCACGTTAA</t>
  </si>
  <si>
    <t>MPSIQLTHKGSFSNAQSRLGRMSKGTIQDALSKYGALGVHVLSNATPMDSGESRNAWTSKVTKTGKGWKLAWHNQNKTIDGQPVVILLQFGHGTGTGGYVAGRDFINPAIKPVFDLIIAEVRRKVAR</t>
  </si>
  <si>
    <t>Mossy_33</t>
  </si>
  <si>
    <t xml:space="preserve">tape measure protein </t>
  </si>
  <si>
    <t>27 phages in the DJ cluster assign this function,  with an e value of 10 ^-24, also just look at the phamerator</t>
  </si>
  <si>
    <t>There is no evidence for an alternate upstream start. All evidence suggests the start is at 24706.</t>
  </si>
  <si>
    <t>24706, glimmer and genemarks both call this as the start with a glimmer score of 8.1. There is no upstream possible start as the gene runs into a stop codon upstream</t>
  </si>
  <si>
    <t xml:space="preserve">Both NCBI and Phages DB hit ohmyward with a query and subject line up at 1 to 1, with an e value of 0.0. </t>
  </si>
  <si>
    <t>There is an ORF in frame 1 with full coding potential, this is the LORF.</t>
  </si>
  <si>
    <t xml:space="preserve">24706 has an RBS 12 nucleotides upstream with a z score of 2.9. </t>
  </si>
  <si>
    <t xml:space="preserve">Gene marks calls the start at 24706 with full coding potential and no wasted coding potential. </t>
  </si>
  <si>
    <t xml:space="preserve">Mossy has the most annotated start that is in 75 percent of phages in the pham and called 94 percent of the time that it is present. </t>
  </si>
  <si>
    <t>http://phages.wustl.edu/starterator/Pham68711Report.pdf</t>
  </si>
  <si>
    <t>ATGGCTGTTATTGACGACCTCATCGTCGCTATGCAGTTCGACAATGCTAAGTTCGAAGCCGCTGTAAAGGTTTCGATGGCAACCCTTCAGCACCTCAAGGGTAGCCTTAACTTCGGCAGTGGACAGAACGGCATTGACGCGGCGCAAGCTTCGGCCAACCGATTCAACACGACTCAAGCCCAGGGACAAGTTCAGGGTCTGAGCGCAAAGTTCTTGGCTTTGTCAACGGTTGCGGTAACCGCACTTTCCAACATCACCAACAAGATTGTCGATGCTGGAACGGCGATGGCCAAGTCTCTTACGATCACTCCAGTAATGGAGGGCTTCAACGAGTACGAAACAAAGATCAAGTCTGTCCAGACTATCTTTGCGAATACTCTAAAAGACTACCCGAATGAAGCAGCAGCTCTAAAGGACATCAACTACAACCTTGATGAGCTGAATACTTACGCCGACGAAACGATCTACAACTTCGGCGACATGACCAAGAACATTGGTCTGTTCACCAACGCTGGCATTGGTGTTAAAGACGCTACTCAGATGATTAAAGGCTTCTCTAACGAAGCTGCTGCATCTGGTACCAGCGCTGAGGGTGCGGCTGGAGCTGCATACCAGCTTTCGCAGGCCTTGTCCGCTGGCGTCATTACTCTTATGGACTGGAAGTCTCTTTCGAACGTTGGTATGGGTAATGCCAACATGCGACAGGGCATCATTCAGATCGCCGAAGCCATGGGGGCTTTTGAGGGGACCACGATTACGGCTGAAGAAGCCGCTAAAGATTTTAACGGGACCCTCGAGAAGAAGTGGCTTAAAGCCGATGTCATGGAGGCCTACCTCAAGATCCAGGCTGAGGGCAATGAGGAGATAAACCGCGCAACTCTGAAGCAGATCGGTCTGACAGACAAGCAGGCTGACGTATTCATCAAGCAACAGAAGGTTGCTCAGGACGCTGCTCAGAAAGTTCGAACTTGGACGCAGCTTATTGGTGGTTTGCGAGAAGCTGCGGGTTCTTCTTGGGGAAAAACTTCTGAACTCCTCCTTGGCGACTTCGAAGCGGCAACGGTTCTCTTCACCGGCATAAACAAGGCTATCGGTCCGATGATCGATGGGATGGGTGCAGCGAGAAACGAGCTTATTAAGGGCTGGGCTGACGCCGGTGGCCGAGACATGGCTATCGAGGGTCTGAAGAACGTTTTCGCAGGCTTGATGGGTGTTCTGCGTCCGATCAAGGAAGCTTTCCGAGAGATATTCCCACCGACAACGGTTGCCTCGCTCTTGTCTATGACAGAGGCGTTCAGAAACTTCTCGAGAAACCTTATCGTTGGCGGAGAAACGGCCGACAAGCTCAAGCGCACCTTTGCCGGTGTCTTTGCTATATTTGGCATTGGCTGGACCATCATCAAGGCCATCATCGGAGTCTTCTTCGATCTTTTCGGCGCAGTCACAGGTGGCTCCGGCGGATTCTTGTCCTTGACAGCTTCTCTTGGTGATTTTCTTGTTAGGATCCACGAGACTCTCGCTAACAGCGAAGGATTCAAGAACTTCTTCCAGGGTCTTGGATCTATATTGGCCGTCCCGATCAAGATGTTCAGCATTGCTGGCGAGGGTGTTGCTGGATTCCTCAGCAATCTTGGTAATCTTGGAGGGGTCCTCAATCAAGTCTACGCAATTCTTGGTCGTGGGGACTTTGTCAGTGGTCCGTTCTCTGAAGACTCAAAGATCGTCGATATTCTGTTCAGAATGCGCGAAGGTCTTGAGTATGTTACCGGTGCTATCTCACAATTCTGGAACGTTCTCACTCAGGGCGACTTTGTTGGTGGCGGACCCTTCTCGGAGGACTCGCCGCTCATCAGTGGGCTCTTTGATTTGCGAGAGATGCTCAGCAACTTCTTCACGCCTGGGAACATCACGACGATTCTGGGTGCTGGCGCTATTGGTGCTGTTGCATTTGCTATCGGCAAGGTATTCAAGAGCGGTATTGCCAAACTGACTGGCGAAGAAGGCGGCGGTCTTCTCGGAGATCTCAAGGATACTTTCGGTAGTATCAAGGAGAGCTTCGAAAGCGTTACTGGTGTCTTTGACAAGTTGACCGACTCGCTCACGGTCATGCAGATGAACATCAAGGCAGACATCATTCTCAAGATTGCCGTTGCTGTTGGCATTCTTGCTCTGTCGATGAAGCTGCTTGCTGGCATGGACGTTGCTGGCCTCGCAAAGTCCTTGACTGCGATTACAATCATGGTCACGGTTCTTGTTGGTGCTCTAGCAGTAATCAGTAAGCTTGCTGGTGCTGCTGGTATCGTCCAGATGCCGGTCATTGCTCTTGGGCTTATGGGGTTGGCAGCGGCAGTTCTTATATTGTCTGCTGCAGTAAGAGTAATGTCTGGACTGAGTTGGGAAGAGCTGGCTAAGGGTCTTACCGGAGTTGTTGCAATTCTCGCTATGCTTGTCGGGGCTGCTTACGGTCTCGGCAAAGCAAGTGGTCCGTTGCTTCGAGCCGGCCTAGCTATGATTCCTCTGGCAATTGGTATTCGGTTGCTGGTGTTCTCAGTCCAAGCTTTGGCAAACATGTCTTGGGCTGAGCTCGGTCAAGGCATGGGCGCTCTTGCCGGCATGATGCTTATATTGGCAGCCTCTTTGAAGATGATGCCCGCTACATTGCCTCTAATCGGCGCGGGTCTGATTCTCGTTGGCGGAGGTCTCCTGGTTATATCTGCTGCGATAGGTCATCTCGGTGGACTTGATACCGGCACTATGGTCCAGGGTCTCATCGGTATCGGCGCTGCTTTGGGTGTCATTGCTCTCACAATGAACATGATGCCTAAGAACATGATTGTCATGGCTGCCGGTCTCATGCTGGTGTCTGTGTCTCTTGTGGCTATCGCTGGAGTGATGCAGAGCCTGGGTGGCATGTCGATTGGCGAACTTGCCAAGGGTCTTATCGGCATGGCAGGATCCCTAATCATATTGGGCGTTGCGCTCCATGCGATGCAGGGTGCCATCGGTGGTGCTATTGCGTTGGGTATCGCTGCAATGGGCTTGAGTCTGTTGCTTGTGCCTATATTGGCAATGGCGGCTTTGTCCTGGGGCGAGTTGCTCATGGGCCTTGGCGGTCTGGCTGCTGTGCTGGTCATCATGGGCGTTGCGGGTTACGTACTTGGTCCTGTGACTCCGGTCATCATTGCCTTGGGTATTGGTATGGCTGCTCTGGGTCTTGGTATGTTGGCCGTTGCGGCGGCAGCACTGGTGTTTGGTATGGCTCTCAAGACCATATTTGAAGTGGTCATGCTGGGTCAGACCGCAATGACAGCAGTGTTGACGTTTATTCCCCAGCTAGCAACAGCTTTCGCAGCAGCAATCGCCAACTTCGTGGTTGGTATTGCTCAGAACGCTGGTGCTATCGTGGGGGCTCTGGGCGAGCTTCTTACCAAGCTTCTCGACCTCGTCATCCAGCTTATTCCGAAGATCGCAGAGGTCGTCGGACGCCTTCTGACAGCCATTCTCGATCTAATCGTCGAGTATGCTCCTCGGATTGGTGAAGCGTTCCTGGTCTTGCTCAACACCTTGATCGAGGTCTTGGTCCAAGGTATTCCGGCAATTGCTGATGGAGCATTGCGACTTCTGACTGCGTTCTTGGAAGCCATTGCACAGCGGATCCCTGAGGTCGCTACGGCTGCTACGGACGTTATTGTTGCGTTCATCGATAGCTTGGCGGCCAATATTCACAGGATCATTCAGGCTGGCGTTGACTTCATCGTCGACTTCCTCAACGGTCTGGCTCAAGGTATTCGAGACAACACACCTCGAGTTACTGCGGCAGCCAAGGAAGTTGGTAAGGCTCTTATTGATGGTATATCTAACGCCATCAGGGACGGTTTGAGTAGCGTTGTCGGCGCGATTAGTGACATGGCTGGCGCTGCCATTAGCAAAGCCAAGAGCGTGTTCAAGATATTCTCACCTTCGAGGGTCTTCTACGAGATTGGTGAGTTCGTCGTTCAAGGTTTCGTTGATGGTGTCGACTCCAAGAACTCTTTGGCCTCTAGGACCGCCAACAAGTTCGCAACCGGATTCGTTGCTGGATTCTCCAAGGGTATTGGTAAAGAGATGCCCAAGGTCTTGGACGAGGTGTTCAAGATCATCGAGGAGGGCACCGAGGACGCTGTCATATCTACTCGTGCCATGCGCGATGGATTCAGCTCACTCAGTGGTGCTGTCTGGCAGGCCGAATTGGCTCTGGCGGAATTCCATGGACAGGTCAACCGTGCGGATCCCAAGTCCGTCGAGGCTTATGTGGAGAAGGCAGGTGGCAAGCTTAAGTACCTGCAGGGTGTTCTTGAGGCTGTGAAGGAAGCCGCTAACGAGGCATTCAGTCAGTTGGCTGAGGGTAAGGGTCTTGACCAGGTTCTGGGTAGCGAGGAGTTCCTCGGGACGATTCTCAACACAGGACTTTCGGTCGGCAGCATGTTCGGCATTGAGGGTATGCTCATCACCGCAGGTATCAGGCTTGGTTTGGCTGTTGTTGACGGTCTGTTGGGCGTGTTCATGGGGCCGGGAACTACGGTTCTCGGATTGATCGGTGGCTGGATCCAAAAGCTTGTGAAGGCTGTTGGTGGGTGGTTCGGTATCAAGTTCCCCGTTGCTGACGAGCTCAAGGAAGGTGACAAGGCTCTCGAAGACTTCATGGCCAAGGTTGACGATGGCAATGGACGATACGAGAAGCTGACTGAGGAAGCGGTCAAGGGTTTGACCGATCGTATGAATGAGGCTGATGACCTCGCAAACGGTATTGACGGCACAGAGCCCGTTATTCGTCCTATCCTGGATCTGAATCACTGGAACAAGCAGTTCGAGGATTTCCTGGATAGTTTGGATACCGGACCCGTCGTGCTCAACGCGATCATCGACCGTGCGTCTGATTTCTTCGAAGATACGGTGGACAACATCAGAAACCTCTTCAACCGAGGTAATGACAATGCTCCTGCTCCGACCATCATCGAGCTGAATCAGACAAACACCTCACCCAAGGCTCTTGATCATGTCGAGATCTACAAGCAAACCAAGAGCCAACTATCACTGGCAAAGGAGGCGTTGAACATTACATGA</t>
  </si>
  <si>
    <t>MAVIDDLIVAMQFDNAKFEAAVKVSMATLQHLKGSLNFGSGQNGIDAAQASANRFNTTQAQGQVQGLSAKFLALSTVAVTALSNITNKIVDAGTAMAKSLTITPVMEGFNEYETKIKSVQTIFANTLKDYPNEAAALKDINYNLDELNTYADETIYNFGDMTKNIGLFTNAGIGVKDATQMIKGFSNEAAASGTSAEGAAGAAYQLSQALSAGVITLMDWKSLSNVGMGNANMRQGIIQIAEAMGAFEGTTITAEEAAKDFNGTLEKKWLKADVMEAYLKIQAEGNEEINRATLKQIGLTDKQADVFIKQQKVAQDAAQKVRTWTQLIGGLREAAGSSWGKTSELLLGDFEAATVLFTGINKAIGPMIDGMGAARNELIKGWADAGGRDMAIEGLKNVFAGLMGVLRPIKEAFREIFPPTTVASLLSMTEAFRNFSRNLIVGGETADKLKRTFAGVFAIFGIGWTIIKAIIGVFFDLFGAVTGGSGGFLSLTASLGDFLVRIHETLANSEGFKNFFQGLGSILAVPIKMFSIAGEGVAGFLSNLGNLGGVLNQVYAILGRGDFVSGPFSEDSKIVDILFRMREGLEYVTGAISQFWNVLTQGDFVGGGPFSEDSPLISGLFDLREMLSNFFTPGNITTILGAGAIGAVAFAIGKVFKSGIAKLTGEEGGGLLGDLKDTFGSIKESFESVTGVFDKLTDSLTVMQMNIKADIILKIAVAVGILALSMKLLAGMDVAGLAKSLTAITIMVTVLVGALAVISKLAGAAGIVQMPVIALGLMGLAAAVLILSAAVRVMSGLSWEELAKGLTGVVAILAMLVGAAYGLGKASGPLLRAGLAMIPLAIGIRLLVFSVQALANMSWAELGQGMGALAGMMLILAASLKMMPATLPLIGAGLILVGGGLLVISAAIGHLGGLDTGTMVQGLIGIGAALGVIALTMNMMPKNMIVMAAGLMLVSVSLVAIAGVMQSLGGMSIGELAKGLIGMAGSLIILGVALHAMQGAIGGAIALGIAAMGLSLLLVPILAMAALSWGELLMGLGGLAAVLVIMGVAGYVLGPVTPVIIALGIGMAALGLGMLAVAAAALVFGMALKTIFEVVMLGQTAMTAVLTFIPQLATAFAAAIANFVVGIAQNAGAIVGALGELLTKLLDLVIQLIPKIAEVVGRLLTAILDLIVEYAPRIGEAFLVLLNTLIEVLVQGIPAIADGALRLLTAFLEAIAQRIPEVATAATDVIVAFIDSLAANIHRIIQAGVDFIVDFLNGLAQGIRDNTPRVTAAAKEVGKALIDGISNAIRDGLSSVVGAISDMAGAAISKAKSVFKIFSPSRVFYEIGEFVVQGFVDGVDSKNSLASRTANKFATGFVAGFSKGIGKEMPKVLDEVFKIIEEGTEDAVISTRAMRDGFSSLSGAVWQAELALAEFHGQVNRADPKSVEAYVEKAGGKLKYLQGVLEAVKEAANEAFSQLAEGKGLDQVLGSEEFLGTILNTGLSVGSMFGIEGMLITAGIRLGLAVVDGLLGVFMGPGTTVLGLIGGWIQKLVKAVGGWFGIKFPVADELKEGDKALEDFMAKVDDGNGRYEKLTEEAVKGLTDRMNEADDLANGIDGTEPVIRPILDLNHWNKQFEDFLDSLDTGPVVLNAIIDRASDFFEDTVDNIRNLFNRGNDNAPAPTIIELNQTNTSPKALDHVEIYKQTKSQLSLAKEALNIT</t>
  </si>
  <si>
    <t>Mossy_34</t>
  </si>
  <si>
    <t>minor tail protein</t>
  </si>
  <si>
    <t>Most phages in pham have this function</t>
  </si>
  <si>
    <t>29805 with a score of 4.43</t>
  </si>
  <si>
    <t>With the autostart, both NCBI and PhagesDB hit OhmyWard and Pherobrine, e&lt;10^-155. Perfect query-subject match for both, and e=0.0 on NCBI</t>
  </si>
  <si>
    <t>The LORF, beginning at 29805 and in frame 1, has a 4-nucleotide overlap with the previous gene. No start codons upstream before a stop codon is hit.</t>
  </si>
  <si>
    <t>29805 has by far the best z score (3.344,) it is the LORF with gap of -4 and spacer of 18. Other starts have a lack of support</t>
  </si>
  <si>
    <t>29805 start, good coding potential throughout gene with small amount wasted</t>
  </si>
  <si>
    <t>Mossy does not have the most annotated start. The autostart (29805) is found in 23.5% of the pham and called 100% of the time when present</t>
  </si>
  <si>
    <t>http://phages.wustl.edu/starterator/Pham68712Report.pdf</t>
  </si>
  <si>
    <t>The other phages that call this gene say it is the minor tail protein</t>
  </si>
  <si>
    <t>ATGAAATTCGATCAAGTTATATTGACGGGCACAAAGTCGATTACTCTATTCGACTTGAATAGTCCGCGTTCGACACCTTACACTGCTCGAACTATTGACGGACTCGATCCGACCGACGTGGATGTCACTCTCGCACAGACGAGTGGCGGCACAGGCGTTTATATTGGTCGTCGTGAGCAACTTCGTGAGATCGTTGCGAACATCTACATGAATCCAAACTACTTCGTTGGCCAATCGGTCGAGGCTCTTCGTGAGGAACTATATCTCATGAATCCCATCAACGAAGACAACTCTTTGGACTTCAGACTGATGTTTGAGGGCGATGAAGTTGCCATCACGCCGGTTTATATTAAGCGCGTGGAGACTGCGGTGTTCAGCAAGGACACAATCTTGCAGCTCGTCCTGGCATCCACGTCGGGCGTGTTCAGACGACGGAATCCCATATCTGTCACGGATCCCCCTCTGGACAAGGTCAACCCAGTACTTCACAATGCTGGAACGGCCATGTCCGGATTCCGTGTTGAGGTGGATATTCTTGCTCCGACAAACAAGTTCGGCCTTCGCCAGGCGGTACCAACCGATGAGATCACGATTGAGAAGGTCCCCGACGAGCCAGATCTGTTGCTGGCTGGGGATCGACTCATCATCGACACCAACATCGGTTTTCGAGGTGTATGGAGGATTCGTGCCGGCGTGACGACAAGCCTCATGGGATCCCTGACTTTCCCATCAACGTGGTTGAGTCTATATCCTGGGGACAACACACTCGAGGTGCTGTTGTCGTCCGCTGCGCACGCTTCCACCGTCGACTGGGCTCTGTACGAGCACACTCCGAAGTATAGGGGCGTGTAA</t>
  </si>
  <si>
    <t>MKFDQVILTGTKSITLFDLNSPRSTPYTARTIDGLDPTDVDVTLAQTSGGTGVYIGRREQLREIVANIYMNPNYFVGQSVEALREELYLMNPINEDNSLDFRLMFEGDEVAITPVYIKRVETAVFSKDTILQLVLASTSGVFRRRNPISVTDPPLDKVNPVLHNAGTAMSGFRVEVDILAPTNKFGLRQAVPTDEITIEKVPDEPDLLLAGDRLIIDTNIGFRGVWRIRAGVTTSLMGSLTFPSTWLSLYPGDNTLEVLLSSAAHASTVDWALYEHTPKYRGV</t>
  </si>
  <si>
    <t>Mossy_35</t>
  </si>
  <si>
    <t>Almost all of the pham and cluster call minor tail protein</t>
  </si>
  <si>
    <t>30659, score of 4.19</t>
  </si>
  <si>
    <t>Both NCBI and PhagesDB hit OhMyWard and Pherobrine with an e value of very close to 0.</t>
  </si>
  <si>
    <t>There is an ORF in frame 2, has a stop codon 5 starting nucleotides behind, has significant Blast hits and coding potential</t>
  </si>
  <si>
    <t>RBS 13 nucleotides downstream, gap of 2, z-score of 2.016. There are many other significant RBS signals, but they contain high gaps.</t>
  </si>
  <si>
    <t>30659 start, good coding potential troughout ORF, and coincides with start codon</t>
  </si>
  <si>
    <t>Mossy called most annotated start (found in 100% of gene). Called 97.1% of time when present</t>
  </si>
  <si>
    <t>http://phages.wustl.edu/starterator/Pham56690Report.pdf</t>
  </si>
  <si>
    <t>ATGGATCTTGTCACTCTCAAAGAGTGGGTATATCCTGCTACAGGGCCCGGTGTCCCGCCTTACGTTCCTCAGGACGCAGTGGGTCGTTACAACATCCAGTACGGAACGGCTTCTCCTGTGCAAAGGGGCGTCTATCGCCCAGACAAGCTCGTGGAGAACTACACGTCGCTTATTTGGCGAGAAGCGTTCCGTCTCACTGGTGGATTCGAAATGAAGACATTCGACATTGAGCGGACGTTGGAGCTCTTACCGACGTACACACTTGTCAGCCTTCGAGATACTGACGAGGTCTGTGTCGTCACGTCTCGCCATATCGGATCCAACGATGCTGGGGAAGATGTTCTCACGGTCAAGGGAATCAGTCTGCTCAGGTTCGTTCTTGATAATCGTCCGACGTGGGCATATCAAGGTGGGCCTGCAGACAAGAAGAATGCCGAGAACGTGAACCTGGTGTTCCAGATTCCGGACCATCTGGCGTTTGTTCTGTGGGGTTGTATCGTGTTCCCCTTCGCTGAGGGAGGCTTCCCGAACACGGGCAAAGCATTCGAGTTGCCTATGAACGTGATCATCCCACACACGGCTATATCTCAGACAATCCACACCGACAAGGGCGCTTGGTACAGGACTGAATGGCCGCCACCTATCGAGTCAAGGCTCACAACGGTGGATCAGGTTATGGCTTTGGATCAGAGCTTTGGTGTTCGCGTTATTCGCCCAAAGAACATGGATGCTAAGATCTACAGGCCTAACTTCAACAGCTTGCGTGGCGAAGGTTTCACTGAGAACGAAACCAACCTCACCAAGCTTATATTTGACGTGTATGAAGCACGAGACCTAACGGTTGGTGCAGAGCGCGTCACATTCCAGTTCAAAGCTGGCGATATTACGAGCTCGGAATGGATTGACTCGGTAGAGGTTTATAAGAACGTAACAAGTTCGCACAGCGAGGTGCCGCCAAAGCTTCTCGGTAATGTGAATGCGTTCCCGGCAGTGGTGTCGCGTATAGTCTGGGAGGACGACGCCAAGGTCGATAGCACTACCGGTGAGCCAATTGCTGGAGACCCAGACGAAAGAAAGTATAGAGCTGGTCTTCGGTTTCAGATGGGGCAGAACGACGCCAATCTTGGTATGCCCGAAGCAATTGAGGTCTGGCCCCCTGCCGCGGAAGCAAAGCTGCGGTCGGAAGGTCTTAAGTATCTGAAAGAGCAAAACTCTATCGAGATGCTTACTGCCGATATTTCACCACTCACACAATACAAGTACAAACAACATTACAATCTTGGTGATGTCGTCATTGTGCATGGTAAGTATGGTGTGCCGCAGAAGATGGTTATTTCCGAGTACACTCGGACAGCTGATCAGAACGGCATTAGCGGGTATCCCACGCTAGTCAAGTGGGAGGATCCCGAAGCAGGCATTGATATTCCTCAAGAAGCGTGA</t>
  </si>
  <si>
    <t>MDLVTLKEWVYPATGPGVPPYVPQDAVGRYNIQYGTASPVQRGVYRPDKLVENYTSLIWREAFRLTGGFEMKTFDIERTLELLPTYTLVSLRDTDEVCVVTSRHIGSNDAGEDVLTVKGISLLRFVLDNRPTWAYQGGPADKKNAENVNLVFQIPDHLAFVLWGCIVFPFAEGGFPNTGKAFELPMNVIIPHTAISQTIHTDKGAWYRTEWPPPIESRLTTVDQVMALDQSFGVRVIRPKNMDAKIYRPNFNSLRGEGFTENETNLTKLIFDVYEARDLTVGAERVTFQFKAGDITSSEWIDSVEVYKNVTSSHSEVPPKLLGNVNAFPAVVSRIVWEDDAKVDSTTGEPIAGDPDERKYRAGLRFQMGQNDANLGMPEAIEVWPPAAEAKLRSEGLKYLKEQNSIEMLTADISPLTQYKYKQHYNLGDVVIVHGKYGVPQKMVISEYTRTADQNGISGYPTLVKWEDPEAGIDIPQEA</t>
  </si>
  <si>
    <t>Mossy_36</t>
  </si>
  <si>
    <t>32111, score of 4.35</t>
  </si>
  <si>
    <t xml:space="preserve">Both NCBI and PhagesDB hit OhMyWard and Pherobrine, e&lt;10^-126, good q-s match </t>
  </si>
  <si>
    <t>Stop codon 4 codons upstream of autostart; this is the stop codon for a gene directly behind it in the frame</t>
  </si>
  <si>
    <t>32111 has best z score (2.592,) is LORF, gap 12 and spacer 11. Supports 32111; other starts lack support from GeneMarks readout</t>
  </si>
  <si>
    <t>32111 start, good coding potential throughout gene but tapering off before the end of the gene</t>
  </si>
  <si>
    <t>This pham is fairly small but not worryingly so. Mossy lacks the most annotated start. The 32111 start is found in 16.1% of the pham and called 100% of the time when present.</t>
  </si>
  <si>
    <t>http://phages.wustl.edu/starterator/Pham3009Report.pdf</t>
  </si>
  <si>
    <t>ATGGTACAGTTAGGTCAGGCTTTGAAGACTCCATGGTATTACTTCAAGCCATGGACTCGACACGGTCTTATTCTCACGACGGCTGGGCTGGTTTACATGGCCATTGGTATCATGTTCACAGCTCAACCAGCCACAGATCTACGGTCTGAGAATCTGAAGTTGGCTCTGAACATCTTGCCCTACAAGGGGTGGGGCGTTGTCTTCATCATTGTGGGTTGTATCACCATCGTAAGCGCACGTTGGCCTGCGGCACCGAAGTCACTGGGGTACAGTGTACTCACGGGCCTGAGCGCAGCGTGGGCTGGCTTTCATATAATTGGGGGGAGTGCCGCCGACAACACTGCATACATTGCCAGCGGCTTTTCTTGGGCACTGGTTGCGTTCATGTGGTGGGCGGTTAGTGGGCTTGTTGCTCCGCCAAAGGAAAGGGAGATTGGTGGATATCCTAACTCAATTGGGCACCTTGCTGGTTGCCCTTATTGCGGCTCTATCTGCGTATGCAACACAGAGACAGGCCTCGAGGGCAAACCACCGTTCACAGATGGACACCCATCGGAACGCGATGGAGATGGAAGCGTTCGACCGGGCGAGAGCATTCGACTCGGGGACGATCATCCGACAGAACGAGATAATCTCTAG</t>
  </si>
  <si>
    <t>MVQLGQALKTPWYYFKPWTRHGLILTTAGLVYMAIGIMFTAQPATDLRSENLKLALNILPYKGWGVVFIIVGCITIVSARWPAAPKSLGYSVLTGLSAAWAGFHIIGGSAADNTAYIASGFSWALVAFMWWAVSGLVAPPKEREIGGYPNSIGHLAGCPYCGSICVCNTETGLEGKPPFTDGHPSERDGDGSVRPGESIRLGDDHPTERDNL</t>
  </si>
  <si>
    <t>Mossy_37</t>
  </si>
  <si>
    <t>Hit Pherobrine_35</t>
  </si>
  <si>
    <t>Attempting to minimize overlap by going with the downstream start</t>
  </si>
  <si>
    <t>Went with Pherobrine and Secretariat start instead of upstream start to avoid 203 bp overlap</t>
  </si>
  <si>
    <t>http://phages.wustl.edu/starterator/Pham4553Report.pdf</t>
  </si>
  <si>
    <t>ATGGAGATGGAAGCGTTCGACCGGGCGAGAGCATTCGACTCGGGGACGATCATCCGACAGAACGAGATAATCTCTAGCCAGCGACGAGAGATTGATCGTCTTGAGGAAGAAGTTCGAACGTTAGAGGCCGATAAGCGTCGTCTAACGAACGAGCTTGGCGATTGTGTTCGAAACCAGGGGGATGGACAGGGTCCTCGAGTTCCATAG</t>
  </si>
  <si>
    <t>MEMEAFDRARAFDSGTIIRQNEIISSQRREIDRLEEEVRTLEADKRRLTNELGDCVRNQGDGQGPRVP</t>
  </si>
  <si>
    <t>Mossy_38</t>
  </si>
  <si>
    <t>there are other possible starts to this gene but one is upstream one is downstream menaing this number could now change much depending on the manual start</t>
  </si>
  <si>
    <t>glimmer start at 32941 and gene marks start at 32926. The glimmer score is 14.21</t>
  </si>
  <si>
    <t>32941 has no blast hits, 32926 has significant blast hits but not lining up with the query and subject off by 5. 32914 has significant blast hits and hits ohmyward with a 1 to 1 start, leaning that 14 is the start.</t>
  </si>
  <si>
    <t xml:space="preserve">genemarks calls the start at 26, ORF in frame one with full coding potenial starting at 32926. </t>
  </si>
  <si>
    <t>41 has an RBS 9 nucleiotides upstream witha z score of 3.2, 26 has an RBS 11 nucleotides upstream with a z score of 2.1., 14 has an RBS 9 nucleotides upstream with a z score of 0.5</t>
  </si>
  <si>
    <t>genemarks calls the start at 26 with full coding potential</t>
  </si>
  <si>
    <t>OhMyWard is the only one that calls the 32914 start (the most upstream potential start). None of the phages call 32926 the start despite having it. 32941 has the most annotated start and is called 100% of the time. This supports the 32941 start more. This also appears to be the correct starterator report.</t>
  </si>
  <si>
    <t>http://phages.wustl.edu/starterator/Pham706Report.pdf</t>
  </si>
  <si>
    <t xml:space="preserve">possible starts include 32914, 32926, 32941 </t>
  </si>
  <si>
    <t>ATGTTCACTCAGAAGCAAACCTCCAACAGCACCGGCGTTTCCGATGCGATTGACGAGCTTCTCAAAGAGATGCACGAACAAGACAAGGACTCCGACATCTACAACGAGATGGTGACCCAGCTGACCAAGCTATATTCTCTGAAGGAAGTCGACCACAAGGTCGATTCTCCCGGACGAATCAGCATGGACACAATGGCCATCATCGCCGCGAACGTTGTCGGAATCGCCATGATTGTCATGCACGAACGAGAGAACGTCATCACGTCGAAGGCGCTGCCGCTGTTGATGAAGCTTCGGTAA</t>
  </si>
  <si>
    <t>MFTQKQTSNSTGVSDAIDELLKEMHEQDKDSDIYNEMVTQLTKLYSLKEVDHKVDSPGRISMDTMAIIAANVVGIAMIVMHERENVITSKALPLLMKLR</t>
  </si>
  <si>
    <t>Mossy_39</t>
  </si>
  <si>
    <t>This has another start upstream, at 33363.  Gap could be incorrect</t>
  </si>
  <si>
    <t>33399 for both blast and Glimmer, and a Glimmer Score of 11.07</t>
  </si>
  <si>
    <t xml:space="preserve">NCBI only hit OhMyWard, and PhagesDB hit several more.  </t>
  </si>
  <si>
    <t>ORF in frame 1 I think?</t>
  </si>
  <si>
    <t>RBS 10 nucleotides upstream with a z-score of 2.856</t>
  </si>
  <si>
    <t>Genemarks has scattered coding potential</t>
  </si>
  <si>
    <t>Shares Pham with OhMyWard, and feels like a phake Pham</t>
  </si>
  <si>
    <t>http://phages.wustl.edu/starterator/Pham61699Report.pdf</t>
  </si>
  <si>
    <t>Could be a fake gene, or an orpham. If it's not a real gene, the gap is very large</t>
  </si>
  <si>
    <t>ATGCCTTATAATGAACCCCTACGAAAGGACACACCAATGAACGAGAACGAACAGATCGTCGTCGGCGGAGTCGTATTTCTTGCTGGAGTTGCAGTAGTCGCCGTTGACTACGCTACGAAGAGAAACGCCCTTCGTAAGAAGTTCGCTGAGGACATGAGGAAGCTTGAAGCACTAAAAGCCGCGCTCCTGGAAACCAAAGCTGGACTTCTTGCGGAGACCGAAATCGCGAAGCGCATCAATGATGGCTGCTACAAGTCTGAGACAGAGATGCTCAAAGCCTACGACGCTGAACTGAAGTTTCAGAAGATCGCAGTCCGATTCGATAGCTGA</t>
  </si>
  <si>
    <t>MPYNEPLRKDTPMNENEQIVVGGVVFLAGVAVVAVDYATKRNALRKKFAEDMRKLEALKAALLETKAGLLAETEIAKRINDGCYKSETEMLKAYDAELKFQKIAVRFDS</t>
  </si>
  <si>
    <t>Mossy_40</t>
  </si>
  <si>
    <t>there are no other possible upstream starts, the auto start and the manual start are the same, this gap is correct</t>
  </si>
  <si>
    <t>33776 for both, with a glimmer score of 6.11</t>
  </si>
  <si>
    <t>Both NCBI and PhagesDB hit OhMyWard and Pherobrine with an e-value of 10^-53.</t>
  </si>
  <si>
    <t>Orf in frame 2</t>
  </si>
  <si>
    <t>RBS 9 nucleotides upstream with a z-score of 3.246</t>
  </si>
  <si>
    <t>scattered coding potential that doesn't look too good</t>
  </si>
  <si>
    <t>Start found in 71.4% of the pham and called 100% of the time.  Edges on the possibility of a real pham.</t>
  </si>
  <si>
    <t>http://phages.wustl.edu/starterator/Pham8505Report.pdf</t>
  </si>
  <si>
    <t>ATGAACAACGAGATCAAGAACAAGATCGCTACTACAAAGAAGTTCGTACAAAAACACAAAGTTGCAATCGCTTTTGCTGCTGGCAGTACTACAGCGTGCTCCATGATCTACCTGATTCAAAAGAACAGGTTGACGTTGGAAGTGCCTCGTAATGCTGTTGATCAGCTACGCGACGGCGGAGTGTTCGTGTTCGATCTTCCCGAGGGAGCGCTCACTCTCGATTTCAGAGAGTCATTCCAAAACCGAACCTAG</t>
  </si>
  <si>
    <t>MNNEIKNKIATTKKFVQKHKVAIAFAAGSTTACSMIYLIQKNRLTLEVPRNAVDQLRDGGVFVFDLPEGALTLDFRESFQNRT</t>
  </si>
  <si>
    <t>Mossy_41</t>
  </si>
  <si>
    <t>there are other possible upstream starts to this gene but all showed weak evidence for being the likely start, the autostart and manual start are the same, this gap is correct</t>
  </si>
  <si>
    <t>34116 with a score of 15.16</t>
  </si>
  <si>
    <t>Both NCBI and PhagesDB hit OhMyWard and Pherobrine with e&lt;7x10^-35, perfect q-s matchup</t>
  </si>
  <si>
    <t>ORF in frame 1 with gap of 88. The LORF is much too long with a 101 nucleotide overlap</t>
  </si>
  <si>
    <t>Autostart provides a RBS 9 nucleotides downstream with z=3.246. Another good candidate at 34080 with a lower score but smaller gap and spacer</t>
  </si>
  <si>
    <t>34116 start, good coding potential throughout gene</t>
  </si>
  <si>
    <t>Mossy calls the most annotated start (34116) which is found in 100% of the pham and called 87.5% of the time</t>
  </si>
  <si>
    <t>http://phages.wustl.edu/starterator/Pham2900Report.pdf</t>
  </si>
  <si>
    <t>ATGACCAACCCTACTTACGAAGCATGGCGTTCCGAGCTCTCCAAGATCCAGACCCGGATCGATGAGCTGGACGAGGCGTTCTGGAGCAAGTACTGCGACAGTGATGAAGAATACACTGAGCAAGAATTCCAGGCCGCTGAGGCAGCACATCTGATCGAGCGTCAGAAGATCGTCGAGGAGCTCGAGAACCATACTCGACAGCAGACGGCCATCAACGCCTGA</t>
  </si>
  <si>
    <t>MTNPTYEAWRSELSKIQTRIDELDEAFWSKYCDSDEEYTEQEFQAAEAAHLIERQKIVEELENHTRQQTAINA</t>
  </si>
  <si>
    <t>Mossy_42</t>
  </si>
  <si>
    <t>there are other possible upstream starts but this start supports the most evidence that this is the likley start, this gap is correct</t>
  </si>
  <si>
    <t>glimmer start at 34450, genemarks start at 34414, glimmer score of 11.97</t>
  </si>
  <si>
    <t xml:space="preserve">34450 hit secretariat with a 1 to 1 query and subject line up. 34414 hit secretariat and ohmyward but with the query and subject off by 7 on ohmyward and 12 on secretariat. </t>
  </si>
  <si>
    <t xml:space="preserve">there is an ORF in frame one with decent coding potential at the genemarks called start at 34414. </t>
  </si>
  <si>
    <t xml:space="preserve">450 has an RBS 9 nucleiotides upstream with a z score of 3.2, 414 has an RBS 8 nucleotides upstream with a z score of 2.9. 393 has an RBS 12 nucelotides upstream with a z score of 0.1. Leaning to the start of 450 or 414. </t>
  </si>
  <si>
    <t>genemarks calls the start of 34414 with full coding potential spaning the whole length of the gene.</t>
  </si>
  <si>
    <t xml:space="preserve">Mossy has the most annotates start that is in 100 percent of genes in this pham and it is called 80 percent of the time. </t>
  </si>
  <si>
    <t>http://phages.wustl.edu/starterator/Pham10969Report.pdf</t>
  </si>
  <si>
    <t>ATGCCCTATAATGAGACCCCTACGAAAGGAACTACCATGACCTTTGACGAGATGTTGAACCTGACCCCCGAACAGTTCGCTGCAAGCTGGAACAAAGATGACGAAATCATCGATGTCTGCAAGCAGGAAATTCGGGACGGGCTGAACAAGCGCCAACCGACTGAGATGTTTGAACTCTAA</t>
  </si>
  <si>
    <t>MPYNETPTKGTTMTFDEMLNLTPEQFAASWNKDDEIIDVCKQEIRDGLNKRQPTEMFEL</t>
  </si>
  <si>
    <t>Mossy_43</t>
  </si>
  <si>
    <t>tRNA-Unk</t>
  </si>
  <si>
    <t>tRNA-Unk(nnn)</t>
  </si>
  <si>
    <t>tRNA found by tRNAscanSE, but anti-codon undetermined, 4-bp anticodon loop indicates this may be a pseudogene might be a deleted nucleotide in the anti-codon loop</t>
  </si>
  <si>
    <t>Mossy_44</t>
  </si>
  <si>
    <t>There are no other possible upstream starts, the manual and autostarts line up, this gap is correct.</t>
  </si>
  <si>
    <t>34779. score of 7.88</t>
  </si>
  <si>
    <t>Both NCBI and PhagesDB hit OhMyWard with an evalue of less than 1e-37</t>
  </si>
  <si>
    <t>There is an ORF in frame 1. No coding potential and no significant blast hits. Stop codon located 1 nucleotide downstream.</t>
  </si>
  <si>
    <t>Only significant RBS at 34779 with z-score of 2.623 located 8 nucleotides downstream, gap of 185.</t>
  </si>
  <si>
    <t>34779 start. Lots of wasted coding potential, but start of coding potential coincides with start codon.</t>
  </si>
  <si>
    <t>Mossy has the most annotated start, found in 100% of genes. Gene called 45.5% of time when present.</t>
  </si>
  <si>
    <t>http://phages.wustl.edu/starterator/Pham2853Report.pdf</t>
  </si>
  <si>
    <t>ATGAAGATCAAGCAGTTCCTTTCCAAGCACAAGATCGGTCTGTCTGTCACAGCAGGAGTCCTAACCGGACTGACTGTTGGAACAGCAGCCAGGATCCGACTCGAGCGGGAGAACAACGAATCACTTTCGCTTTACATGACCCCTCACCAAGCGGGACAACTGATCTCCGAAGCCGGAGGTCATATTCGCTTCGACACCGATCGCGGTAGCATCCAAGTCTCGATTCAAGAAGACTAG</t>
  </si>
  <si>
    <t>MKIKQFLSKHKIGLSVTAGVLTGLTVGTAARIRLERENNESLSLYMTPHQAGQLISEAGGHIRFDTDRGSIQVSIQED</t>
  </si>
  <si>
    <t>Mossy_45</t>
  </si>
  <si>
    <t xml:space="preserve">35063, with a glimmer score of 8.79. This supports the auto start, 35063. </t>
  </si>
  <si>
    <t xml:space="preserve">Both NCBI and Phages DB hit on the same phages with very low e scores. The protien sequence matches exaclty with the protien sequence for OhMyWard and Pherobrine. For the other phages, the protien sequence matches up well and is only one protien off. This supports the start at 35063. </t>
  </si>
  <si>
    <t xml:space="preserve">There is an ORF in frame 2. Immediately upstream there is a stop codon. There is a 47 base pair gap between this gene and the previous gene. This supports the stop at 35063. </t>
  </si>
  <si>
    <t>There is a significant RBS with a spacer of 12. It has a z score of 2.856. This supports the start at 35063.</t>
  </si>
  <si>
    <t xml:space="preserve">The coding potential starts at the 35063 start and no coding potential was wasted. There is also the stop codon that is shown right before the start at 35063. This supports the start at 35063. </t>
  </si>
  <si>
    <t xml:space="preserve">Mossy has the most annotated start and it is the auto start. It was found in 100% of the genes and was called the start 78.8% of the time. Mossy does not have the upstream start that the other phages called the start. This supports the start at 35063. Also this does appear to be the correct starterator report. </t>
  </si>
  <si>
    <t>http://phages.wustl.edu/starterator/Pham2840Report.pdf</t>
  </si>
  <si>
    <t>ATGTACATCAGAAACGCGCTTTTGGAATCGCAGAAGTTCTTCGTGCAGAACCGTGGACGGCTCGGTCTCAGTTACGGGATCCTGATCGGTGCCATCATGATGCATATTCACGAGAAGAGTATGCGGGCCGGCGTTGTTGAGCTCGTCGTGACGGAAGCCGACGCTGAGATGATGCTCAAGCCGGACTCGACCGCTGTCTATCAGACCAAGTTTGGTCCAGTGTTCGCAACTATGGATCCCGATGCCGAGCCCTTGATCGAACCGTACCAACAGCCGCTATATTTGGTGCCCAAAACAAGCCCTTCGGAGGAGTAA</t>
  </si>
  <si>
    <t>MYIRNALLESQKFFVQNRGRLGLSYGILIGAIMMHIHEKSMRAGVVELVVTEADAEMMLKPDSTAVYQTKFGPVFATMDPDAEPLIEPYQQPLYLVPKTSPSEE</t>
  </si>
  <si>
    <t>Mossy_46</t>
  </si>
  <si>
    <t>As a class, we voted for this start after weighing the evidence.</t>
  </si>
  <si>
    <t xml:space="preserve">There isn't a glimmer score listed. There's an absence of evidence. </t>
  </si>
  <si>
    <t>Both NCBI and Phage DB hit the same phages with very low e scores. Phage DB hits ten different phages that have an exact protien alignment to Mossy. NCBI only has half of the phages that Phage DB hit. This does support the auto start at 35377.</t>
  </si>
  <si>
    <t xml:space="preserve">ORF in Frame 1. There are a few valines upstream from the auto start before you reach a stop codon in the first frame. In the second frame there's immediately the stop codon for the previous gene. </t>
  </si>
  <si>
    <t>There is a significant RBS with a spacer of 6. It has a z score of 2.952. A little bit more downstream there's another potential start at 35386 with a spacer of 15 and a z score of 2.952.</t>
  </si>
  <si>
    <t xml:space="preserve">There doesn't appear to be any coding potential anywhere where the gene is supposed to be. Evidence of Absence. </t>
  </si>
  <si>
    <t xml:space="preserve">This doesn't appear to be a correct phamerator report. Even though there are the same phages the blasts hit, there are only six phages in this starterator. Mossy does have the most annotated and calls it. Only one of the phages doesn't call the annotated start. </t>
  </si>
  <si>
    <t>http://phages.wustl.edu/starterator/Pham6551Report.pdf</t>
  </si>
  <si>
    <t>I'm not sure if this is a real gene. There isn't any coding potential or a glimmer score.</t>
  </si>
  <si>
    <t>ATGCTTGACGTGACAAGAGACGCCCTCAACAAGGCCTTGTCCAACGGGAGTCATAGAGAACATCTGAACATTTTGGAACCTCATGAGCTAAAACCACAAGCTTTTGAGAATCACTTTTGTTCTCTATGGGCTCGCGGGGAGTTAACCCCAACTATTGGTCCTTGGTTCTTCGCCAACAAGGAATGTACTCGGTTTGCGTTTTTGACAACTAACGAGACCATAGCTACGTTCACGCTAATGGAGGAACCATGA</t>
  </si>
  <si>
    <t>MLDVTRDALNKALSNGSHREHLNILEPHELKPQAFENHFCSLWARGELTPTIGPWFFANKECTRFAFLTTNETIATFTLMEEP</t>
  </si>
  <si>
    <t>Mossy_47</t>
  </si>
  <si>
    <t>35625 with score of 5.89</t>
  </si>
  <si>
    <t>Both NCBI and Pherobrine hit OhMyWard and Pherobrine with e&lt;5x10^-38, perfect q-s matchup</t>
  </si>
  <si>
    <t>35625 start has 4-nucleotide overlap with previous gene and its ORF in frame 1 has a stop codon closely upstream with no start codon candidates in between</t>
  </si>
  <si>
    <t xml:space="preserve">35625 starts the LORF which has a gap of -4, RBS spacer of 9, and the best z score. Definitely the best start option </t>
  </si>
  <si>
    <t>35625 start, coding potential spans entire gene with one brief but deep dip</t>
  </si>
  <si>
    <t>Mossy calls the most annotated start which is found in 100% of the pham and called 100% of the time</t>
  </si>
  <si>
    <t>http://phages.wustl.edu/starterator/Pham53121Report.pdf</t>
  </si>
  <si>
    <t>ATGATCAAAGTCGATCGGAAGATGCTCAACTCTATACTACTTCTTCTCGTCGCGGTCGAAACGTCATATTTGCTGAAGCTGACAATAGTCTCGAGGTACCACCACCTCAAGATCGAAACTCTTCAAGACGTTGCGCGGTATTATGCCGACATGCTGCAGAAGAACGACGTTGAATTGACACCGTACGACATCATCGCACTGAACTCGATACTCGAACGAGGGAAGATCAAAGTCTCTCGCAAAGAATGA</t>
  </si>
  <si>
    <t>MIKVDRKMLNSILLLLVAVETSYLLKLTIVSRYHHLKIETLQDVARYYADMLQKNDVELTPYDIIALNSILERGKIKVSRKE</t>
  </si>
  <si>
    <t>Mossy_48</t>
  </si>
  <si>
    <t>There are no other possible upstream starts, the manual start and the autostart line up, the gap is correct</t>
  </si>
  <si>
    <t xml:space="preserve"> ATG</t>
  </si>
  <si>
    <t xml:space="preserve">The Glimmer start (35878) has a glimmer score of 2.78. However, there is another potential start at 35953 according to Genemark. This seems to support the start at 35953, since the glimmer score for the auto start is insignificant. </t>
  </si>
  <si>
    <t xml:space="preserve">For the start at 35878, both NCBI and Phage DB hit the same few phages with low e scores. However, only OhMyWard's protien sequence matches with Mossy's. When blasting the start at 35953, there's still a lot of phages that are hit, but the protien alignments match exactly for majority of the phage hits. This supports the start at 35953. </t>
  </si>
  <si>
    <t xml:space="preserve">ORF in frame 1. There is a stop codon immediately upstream from the 35878 start. However, the other potential start downstream has a gap of 79 nucleotides, so it potentially could be a good start as well.  </t>
  </si>
  <si>
    <t xml:space="preserve">The autostart (35878) has a RBS with a spacer of 10, but a z score of 1.883. The start at 35953 has a signinficant RBS with a spacer of 9 and a z score of 3.246. This supports the start at 35953. </t>
  </si>
  <si>
    <t xml:space="preserve">It appears that the coding potential doesn't start until the start at 35953. It that is the case, then no coding potential is wasted. This is more supportive of 35953. </t>
  </si>
  <si>
    <t xml:space="preserve">The starterator (29299 provide by PECANN) isn't correct; there's only two other phages in it. Instead I used Pherobrine's starterator for this gene (2813), since they had an exact protien match. All of the other phages in this starterator were on the blast and had exact protien sequence matches. The most annotated and called start is the 35953 start. This supports more for the start at 35953. </t>
  </si>
  <si>
    <t>http://phages.wustl.edu/starterator/Pham2813Report.pdf</t>
  </si>
  <si>
    <t>ATGCCAGAATACCTGATCCCGATCATCATCGCCGCCGTCATTGTTGCGATGTACCTCGTGACCCCGGTTCTGACCGGATACAACAAGAAGTAA</t>
  </si>
  <si>
    <t>MPEYLIPIIIAAVIVAMYLVTPVLTGYNKK</t>
  </si>
  <si>
    <t>Mossy_49</t>
  </si>
  <si>
    <t>there are no other possible upstream starts, the manual start and the autostart line up, the gap is correct</t>
  </si>
  <si>
    <t>glimmer and gene marks call the same start at 36128, glimmer score of 17.57. This gene immediatly hits a stop codon upstream from the autostart</t>
  </si>
  <si>
    <t>NCBI and phages DB hit kenosha with an e value of 10^-34 and a 1 to 1 query and subject start</t>
  </si>
  <si>
    <t>There is an ORF in frame one with full coding potential</t>
  </si>
  <si>
    <t xml:space="preserve">There is an RBS 9 nucleotides upstream with a z score of 3.2. </t>
  </si>
  <si>
    <t>gene marks shows full coding potential spaning the full length of the gene.</t>
  </si>
  <si>
    <t xml:space="preserve">Mossy has the most annotated start that is in 100 percent of the genes but called 89 percent of the time it is present </t>
  </si>
  <si>
    <t>http://phages.wustl.edu/starterator/Pham2682Report.pdf</t>
  </si>
  <si>
    <t>gene lines up with autostart at 36128</t>
  </si>
  <si>
    <t>ATGCGTAAAGCCACCTTCGTCTTCTCCGTCCTGAGCTTCGTCACCTCTGTCGCCACTCTTGGCGTCATCAGCTACGGTGTCAAGAAGCTGAACAACGATATTCAGGACGTCCGCGCCAAGACCAACGACTCCCTTCAGAAGATGAAGGTTGCCATGCTCGACATCTCGATCTGA</t>
  </si>
  <si>
    <t>MRKATFVFSVLSFVTSVATLGVISYGVKKLNNDIQDVRAKTNDSLQKMKVAMLDISI</t>
  </si>
  <si>
    <t>Mossy_50</t>
  </si>
  <si>
    <t>36336, score of 11.78</t>
  </si>
  <si>
    <t>Both NCBI and PhagesDB hit Untouchable and Kenosha with e&lt;8x10^-51, perfect q-s alignment shown, supporting autostart</t>
  </si>
  <si>
    <t>ORF in frame 1, only one start codon (TTG) upstream at 36276 before it hits a stop codon (supports autostart)</t>
  </si>
  <si>
    <t>The autostart provides an RBS with the best z score (2.445) and has a gap of 34 and spacer of 11. The LORF start at 36276 has an overlap of 26 nucleotides with the previous gene. Supporting the autostart</t>
  </si>
  <si>
    <t>36336 start, coding potential spans entire gene nicely, no other potential upstream start shown</t>
  </si>
  <si>
    <t>Mossy calls the most annotated start which is found in 100% of the pham and called 87.9% of the time (supports 36336 start)</t>
  </si>
  <si>
    <t>http://phages.wustl.edu/starterator/Pham2843Report.pdf</t>
  </si>
  <si>
    <t>ATGGAAACTCTGAACGACATCTTCACCGCCTTCATCATGCTTCCGCTCGAGGCCAAGATCGCCTCCGTCCTTCTGCTCATCCTGATGGTGTGGGCGGCCGAGGAGCTGGTCAACCATATTCGTCGAACCAACGACAAGACTCCGTACATGGGGCCGGCGAGCATGGCGCTTGTGGTGACTGACGAGCTGATCAGGACGGTCCGCCCGCGCAAGCACCACCGTCACGCTCGTGGTCGCTACCAGAACAACAGCGAGAAGGAAGACTTCTTCGACATGGTCACTCGGTTCCGTGAGGAGATCCCTGCGTGA</t>
  </si>
  <si>
    <t>METLNDIFTAFIMLPLEAKIASVLLLILMVWAAEELVNHIRRTNDKTPYMGPASMALVVTDELIRTVRPRKHHRHARGRYQNNSEKEDFFDMVTRFREEIPA</t>
  </si>
  <si>
    <t>Mossy_51</t>
  </si>
  <si>
    <t>not called by glimmer</t>
  </si>
  <si>
    <t xml:space="preserve">No NCBI hits besides Mossy. PhagesDB hits Phepper and Crocheter at e=2x10^-8 with good q-s lineup. Only 21 hits on PhagesDB but all align well  </t>
  </si>
  <si>
    <t>ORF in frame 2, the autostart provides a 4-nucleotide overlap with previous gene and a stop codon directly upstream, heavily supporting autostart</t>
  </si>
  <si>
    <t>The autostart (LORF) is by far the best with z score of 3.199, overlap of 4, and spacer of 12. The other starts have much lower z scores</t>
  </si>
  <si>
    <t>36641 start, coding potential spans gene but drops off at the first start codon in the ORF, supporting the second start?</t>
  </si>
  <si>
    <t>A  small (15-phage) pham is shown but every phage in it calls the autostart.</t>
  </si>
  <si>
    <t>http://phages.wustl.edu/starterator/Pham65013Report.pdf</t>
  </si>
  <si>
    <t>GTGATATTTGACATCGTGATCGTCTGCGTCTACGTTCTCATCGTCGTGGTCTTGCTCAAGGTGGTCATCAACGCCATCGGCGACCGAATCAGCAAGAAAGGTAAGAAGTGA</t>
  </si>
  <si>
    <t>MIFDIVIVCVYVLIVVVLLKVVINAIGDRISKKGKK</t>
  </si>
  <si>
    <t>Mossy_52</t>
  </si>
  <si>
    <t>36808 with a score of 15.35</t>
  </si>
  <si>
    <t>Both PhagesDB and NCBI hit OhMyWard with an e-value of 6e-22. Subject and query match perfectly.</t>
  </si>
  <si>
    <t>At start 36748, there is an ORF in frame 3 with a start codon upstream.</t>
  </si>
  <si>
    <t xml:space="preserve">The start at 36748 has a RBS 8 nucleotides away and a z score of 2.8. The other potential start at 36808 has a RBS 14 away and a z score of 2.0. This supports the start at 36748. </t>
  </si>
  <si>
    <t>Start of 36748. Coding potential does not coincide with start codon, and  coding potential starts more downstream that 36748 start.</t>
  </si>
  <si>
    <t xml:space="preserve">Does not have a starterator report, so we used OhMyWard's starterator report. The protien sequence was gene 48 in OhMyWard. OhMyWard had and called the most annotated start. </t>
  </si>
  <si>
    <t>http://phages.wustl.edu/starterator/Pham2837Report.pdf</t>
  </si>
  <si>
    <t>GTGAGTACAGCATTCGATATTATGATGTGGCTCTTGCTCGGCCTAGGGATCCTACTCCTCATGGTCATCTGGGGCGTCATCGTCGCTACCTGCGTGCAGATCATCATGCGGTTCGTCAAAGAGTACCGTAAGGTCTCGGCCGAGATCGACGCAGAAGAGGCGGAAGAGAACAAGCCGCCGCATTACTTCTGA</t>
  </si>
  <si>
    <t>MSTAFDIMMWLLLGLGILLLMVIWGVIVATCVQIIMRFVKEYRKVSAEIDAEEAEENKPPHYF</t>
  </si>
  <si>
    <t>Mossy_53</t>
  </si>
  <si>
    <t>36984, with a glimmer score of 14.58</t>
  </si>
  <si>
    <t>Both NCBI and PhagesDB hit OhMyWard with an evalue of 10^-162</t>
  </si>
  <si>
    <t>ORF in Frame 3, setting the start at 36984</t>
  </si>
  <si>
    <t>RBS 8 nucleotides upstream with a z-score of 2.851</t>
  </si>
  <si>
    <t>good coding potential through the gene.</t>
  </si>
  <si>
    <t>gene found in 12.4% of the pham, and start is called 94.6% of the time.  Also shares the pham with Mossy_60.</t>
  </si>
  <si>
    <t>http://phages.wustl.edu/starterator/Pham183Report.pdf</t>
  </si>
  <si>
    <t>ATGCCAATTACTGACGTTGCGAAGAACATCGAGAAATTCGCAATCGCAAACTCGCCCGCCATTCTGACTGCAACGGCCGTCACCGGTACGATCACTGCTGCAGTCCTGACGGGTCAGGCATCGTTCAAGGCTTCTCGACTCATCGCCGAGACCGAAGTCAATCGCGGTCTGAGTACAGAAGAGGGTCTGCCCGTCCTGCTCGATACCAAAGAGAAAGTCGAGCTTGTCTGGACGCTCTATATTCCGGCAGTGAGCGTTGGTATCACAACGGTTGCCGCGATCGTCATGGCCAACCAGATCGGTACGCGACGTACGGCTGCTATGGCAGCTGCATATTCTGTCTCCGAGAAGGCTTTCGGAGAATACCGCGAGAAGGTCGTCACCAAGCTCGGCGAGAAGAAAGAGCAGGGCGTCCGAGACGAGATCGCACAAGACCGTGTGATGGCCAACCCTCCAACCACGCAGCAGGTCATGATGGTGGGGGACGGCGAGGTGCTGTGCTTCGACCAGTTCAGCGGTCGATATTTCAACAGCAGCATGGAGAGCATTCGCCAGGCTCAGAACGATCTGAATTTCCAGATCATCAACGAGAACTACGCCAGCCTGAACGACTTCTACGACATGCTGGGTATGCCGACCATCGAGATCGGTGATGAGTTCGGTTGGTCTGCCGACAACAAGGTCGATATTCGGTTCTCGACGACGTTCTCCACTGATCAGCGTCCGTGCATCGCAATCGATTACACCACGCAGCCACACCAGCACTACAGCAAGGTCTTTCCGTCGTATTGA</t>
  </si>
  <si>
    <t>MPITDVAKNIEKFAIANSPAILTATAVTGTITAAVLTGQASFKASRLIAETEVNRGLSTEEGLPVLLDTKEKVELVWTLYIPAVSVGITTVAAIVMANQIGTRRTAAMAAAYSVSEKAFGEYREKVVTKLGEKKEQGVRDEIAQDRVMANPPTTQQVMMVGDGEVLCFDQFSGRYFNSSMESIRQAQNDLNFQIINENYASLNDFYDMLGMPTIEIGDEFGWSADNKVDIRFSTTFSTDQRPCIAIDYTTQPHQHYSKVFPSY</t>
  </si>
  <si>
    <t>Mossy_54</t>
  </si>
  <si>
    <t>not called by glimmer or genemarks</t>
  </si>
  <si>
    <t>NCBI hits several other DJ cluster phages</t>
  </si>
  <si>
    <t>All the phages call the same start</t>
  </si>
  <si>
    <t>http://phages.wustl.edu/starterator/Pham8143Report.pdf</t>
  </si>
  <si>
    <t>GTGATCCCAGCCGTTGACTACGCCCAGCAGAACCCTGGGTTGGTCGCTGGCGATATTTGCCCGCAATGCGAGGACAGTACCGGCATTCGTTTCGGCGTTTGCTGGTACTGTGCTTGCGGCTGTGATCTGTGCGAGAGGCCTGACCCCCTGCCTCATTGA</t>
  </si>
  <si>
    <t>MIPAVDYAQQNPGLVAGDICPQCEDSTGIRFGVCWYCACGCDLCERPDPLPH</t>
  </si>
  <si>
    <t>Mossy_55</t>
  </si>
  <si>
    <t>There is another possible upstream start however all evidence supports that is is the correct start, this gap is correct</t>
  </si>
  <si>
    <t xml:space="preserve">37991 with a score of 9.72. This supports the start at 37991. </t>
  </si>
  <si>
    <t>NCBI and PDB both hit on OhMyWard and Rickmore with e &lt;10^-58, query and subject for the protienn sequence line up perfectly, supporting the start at 37991.</t>
  </si>
  <si>
    <t>ORF in frame 2. There is a stop codon upstream before another start codon. This supports the autostart at 37991.</t>
  </si>
  <si>
    <t>There is a significant RBS with a spacer of 12 and a z score of 2.089. This supports the start at 37991.</t>
  </si>
  <si>
    <t xml:space="preserve">There is good coding potential that starts at 37991 and no coding potential is wasted. This supports the start at 37991.  </t>
  </si>
  <si>
    <t xml:space="preserve">Everybody who had the autostart called it and it is the most commonly (only) annotated start, including Mossy. This is the start at 37991.This is the correct starterator report. </t>
  </si>
  <si>
    <t xml:space="preserve">http://phages.wustl.edu/starterator/Pham61085Report.pdf </t>
  </si>
  <si>
    <t>ATGCGCGACCCCTACCGTGGTGTGTATGGAGACTACACGCCGCTGACATATTCCATCGGAAGTGTCGTCGAAGCAAAGCACCACAAGTCGATGCTGTACAAAGCAAACGCAAAGAGCATCAAGACCGCTGCGGAAACCTTCAAAGAAGGCATCGTCAAGATTGGCACCGCTTTCCAGAAAGCCTTCGGGGATCCGGTCCTCGACTTGATCGAGCACAAGCAGTTTGGTGCTTCAGATCGTTCCGAGTGGGAAGGTAACTGGACGAACGACGAACCCTCCAGCGATATTACCAAAGCTGGTGATCTGGAGGCGAATCGTGTGTGA</t>
  </si>
  <si>
    <t>MRDPYRGVYGDYTPLTYSIGSVVEAKHHKSMLYKANAKSIKTAAETFKEGIVKIGTAFQKAFGDPVLDLIEHKQFGASDRSEWEGNWTNDEPSSDITKAGDLEANRV</t>
  </si>
  <si>
    <t>Mossy_56</t>
  </si>
  <si>
    <t>No Glimmer or Genemarks start</t>
  </si>
  <si>
    <t xml:space="preserve">The protien sequence matches exactly for several phages, including Pherobrine. </t>
  </si>
  <si>
    <t>Shortens the gap between genes significantly</t>
  </si>
  <si>
    <t>http://phages.wustl.edu/starterator/Pham3262Report.pdf</t>
  </si>
  <si>
    <t>GTGTGTGAGGAACGAACGTGTCGGCCTTGTAAGAACGAGGATCGTCTCCTTGACCGTGCGATGGGATCATATCGTACCTACACTAAGTCGACACTCCCATCCGCGGAGTCCAACCCGCGACCGACTACGACGATTCATCTGAATCTCCTTTCATCACAGCGTGGACGGATCAGCAAGCCTATGCTTCGCTCCTGA</t>
  </si>
  <si>
    <t>MCEERTCRPCKNEDRLLDRAMGSYRTYTKSTLPSAESNPRPTTTIHLNLLSSQRGRISKPMLRS</t>
  </si>
  <si>
    <t>Mossy_57</t>
  </si>
  <si>
    <t>There are no other possible upstream starts, the manual and atuostarts line up, this is the correct gap</t>
  </si>
  <si>
    <t>glimmer start at 38555 gene marks start at 38540, glimmer score of 17.41</t>
  </si>
  <si>
    <t>38555 NCBI and Phages Db hit ohmyward with a query of 1 and. subject of 6 with an e score of 10^-33.  38540 NCBI and Phages DB hit ohmyward with a query and subject of 1 to 1 with an e score of 10^-36. This is hinting at the start of 38540.</t>
  </si>
  <si>
    <t>There is an ORF is frame 2 with full coding potential starting at 38540</t>
  </si>
  <si>
    <t xml:space="preserve">38555 has an RBS 9 nulcoetides upstream with a z score of 2.8, 38540 has an RBS 10 nucleotides upstream with a z score 2.1. </t>
  </si>
  <si>
    <t xml:space="preserve">Genemarks calls the start at 38540 with full coding potential at this start and no wasted coding potential. </t>
  </si>
  <si>
    <t xml:space="preserve">Mossy has the most annotated start that is found in 100 percent of genes but only called 27 percent of the time and mossy does not call this start. </t>
  </si>
  <si>
    <t>http://phages.wustl.edu/starterator/Pham2829Report.pdf</t>
  </si>
  <si>
    <t>possible starts 38540, 38555</t>
  </si>
  <si>
    <t>ATGAAAGGACATATCATGACCGAGAGCGTTGAAACCGTGATCGTTGAAGAGACCACCGTCACCCCCATGACGAAGATCAAGACCGCCCTGAAGAAGGTGGACCCCAAGGTATACGCCGTTGCAGCAGTTGCAACGATCGGAGCCGTCGGGTTCGCCGCCTACAAGCGGATCGAGAACTTCGATGAGCGTGAAGCCATTCGAATCAACCTGATCGACGACACGACCGAGGCCTGA</t>
  </si>
  <si>
    <t>MKGHIMTESVETVIVEETTVTPMTKIKTALKKVDPKVYAVAAVATIGAVGFAAYKRIENFDEREAIRINLIDDTTEA</t>
  </si>
  <si>
    <t>Mossy_58</t>
  </si>
  <si>
    <t>There are other possible upstream starts however all the evidence supports that the autostart is correct, this gap is correct</t>
  </si>
  <si>
    <t>39044, score of 16.54</t>
  </si>
  <si>
    <t xml:space="preserve">Both NCBI and PhagesDB hit OhMyWard, Burley, and Vardy with an e-value of less than 1e-56. Subject and queries lined up perfectly </t>
  </si>
  <si>
    <t>There is an ORF in frame 2, has coding potential and significant Blast hits</t>
  </si>
  <si>
    <t>Significant RBS at 39044, z-score of 2.867, located 10 nucleotides downstream, gap of 270.</t>
  </si>
  <si>
    <t>39044 start, coding potential coincides with start codon. No wasted coding potential.</t>
  </si>
  <si>
    <t>Most commonly annotated start, 95.8% of poeple that annotated this start called it.</t>
  </si>
  <si>
    <t>http://phages.wustl.edu/starterator/Pham64754Report.pdf</t>
  </si>
  <si>
    <t>ATGCAGAGCGAGCAATTCAATCATCTCGTAGAGACCACTCTCAACGACGTTCGCCAAATCCTGCACGCCAAGGGTGTCGAGTACGTTCCCGGAGGTGAGGAGCAAGACCGCTTCCACAACTTCGAGATCTCTGCGGCATTCAACCAGCAGCGCTCGACCGAGGCTCTGTGGGGATTCCTCACCAAGCATCTTGTCAGTCTGAGCGACATGGTCAAAGTCGACTCCACCGACCACACCATGGAGAAGTGGGAAGAGAAGATCCACGACGCGATCATATATTTGATCTTGCTCAAGGGTATCGTCAAGGAGAACGACGATAACGTAGAGGAGCTCAAGTCGAAGATCGTTGAGAATCTCTCCAATCCGCAGTAA</t>
  </si>
  <si>
    <t>MQSEQFNHLVETTLNDVRQILHAKGVEYVPGGEEQDRFHNFEISAAFNQQRSTEALWGFLTKHLVSLSDMVKVDSTDHTMEKWEEKIHDAIIYLILLKGIVKENDDNVEELKSKIVENLSNPQ</t>
  </si>
  <si>
    <t>Mossy_59</t>
  </si>
  <si>
    <t>39452, score of 18.33</t>
  </si>
  <si>
    <t xml:space="preserve">Both NCBI and PhagesDB hit OhMyWard and Pherobrine, e&lt;4x10^-87, almost perfect q-s alignment </t>
  </si>
  <si>
    <t>ORF in frame 2, stop codon directly behind the autostart</t>
  </si>
  <si>
    <t>The autostart (LORF) has the best z score (2.197) with a gap of 36 and a spacer of 14; the other start candidates are not nearly as good</t>
  </si>
  <si>
    <t>39452 start, coding potential spans the whole gene and shows no better starts than the autostart</t>
  </si>
  <si>
    <t>Mossy calls the most annotated start, which is found in 77.3% of the pham and called 96.3% of the time when present. Supports the autostart</t>
  </si>
  <si>
    <t>http://phages.wustl.edu/starterator/Pham68718Report.pdf</t>
  </si>
  <si>
    <t>ATGCTGAAGAAGACCGTCGCATACACCGATTTCGATGACAACGACGCCATGGAAACTCTATATTTCAACCTCACCAAGTCCGAGCTCGCCGACAACATGAGCCTGGAGGAGGAGCTGGAGAAGATCCAGCAGGACTTCATCGGAATGGGTAAGCGCAAGCTCGAGCCCAAGGAGATCCAGCGAGTTCTCGATCTGGTCAAGCTGTTCATGCGTCTGTCCTACGGTATTCGCAGCGAGGACGGCAAGCGATTCGTCAAGACGCCTCAGATCTGGGAGGAGTTCACTCAGACCGCGGCGTACGACGCATTCCTGTTCTCGCTCTTCCAGGATCCTCAGAACGCATTCGACTTCATGGTCGGCATCCTGCCCAAGGACATGCGGGATCCTGCGATGCAGGCCCTCAAGAAGCAGAACGGCGGAATCGACCCGATCAAGCAGGCTTCGGTCATCGCAGCACAGCAGGAGCAACAGGCACGTTATGATGCTGCTCAGCAGGTTCCGAACATCGCCGATATTCCGGGAGAGCCGGCCAAGACCAAGGTGGAAGATGTTCCGTTGCCGGATCCGCAGCCGACGCTGAGCAATCCTCCCACTCCGGAGGAGATCAACGCCATGACTGAGTGGATGGCTCGCCAACAGTAA</t>
  </si>
  <si>
    <t>MLKKTVAYTDFDDNDAMETLYFNLTKSELADNMSLEEELEKIQQDFIGMGKRKLEPKEIQRVLDLVKLFMRLSYGIRSEDGKRFVKTPQIWEEFTQTAAYDAFLFSLFQDPQNAFDFMVGILPKDMRDPAMQALKKQNGGIDPIKQASVIAAQQEQQARYDAAQQVPNIADIPGEPAKTKVEDVPLPDPQPTLSNPPTPEEINAMTEWMARQQ</t>
  </si>
  <si>
    <t>Mossy_60</t>
  </si>
  <si>
    <t>Glimmer and genemarks call the start at 40273 with a glimmer score of 12.67. There is another possible upstream start at 40258.</t>
  </si>
  <si>
    <t xml:space="preserve">Both NCBI and phages DB hit ohmyward with a subject and query hitting one to one with an e value of 10^-47. The upstream possible start at 40258 blasts with subject and query off by five. </t>
  </si>
  <si>
    <t xml:space="preserve">There is an ORF in frame 1 with full coding potential starting at 40273. </t>
  </si>
  <si>
    <t>40273 has an RBS 9 nucleotides upstream with a z score of 3.2 and 40258 has an RBS 12 nulceotides upstream with a z score of 1.3. Hinting at the start of 40273</t>
  </si>
  <si>
    <t>Genemarks calls the start at 40273 with full coding potential at this start and no wasted potential.</t>
  </si>
  <si>
    <t xml:space="preserve">Mossy has the most annotated start that is in 80 percent of phages in this pham, and it is called 82 percent of the time it is present. </t>
  </si>
  <si>
    <t>http://phages.wustl.edu/starterator/Pham2215Report.pdf</t>
  </si>
  <si>
    <t>possible other start at 40258 however the evidence shows the autostart is correct at 40273</t>
  </si>
  <si>
    <t>ATGTTGAACCTGAACACGGTCAAACTCGTCACCTCGACAATCGTCGGACTCGGGACGTCCAAAATCGTCTCGACCATCATCAAGAACAACGTAAACCCGGAAACGGTTGTGGATACAGTCACAATCACCGCGGGCTCGTTCGTAATTGGCAGCATGGTCGCAGACGCCGCAAAGGCGCACACCGACAAGATGATTGATCAAGTTGCTGAGGCAGTGACCAAGATCAAGAACACCATCAACGAAGACTGA</t>
  </si>
  <si>
    <t>MLNLNTVKLVTSTIVGLGTSKIVSTIIKNNVNPETVVDTVTITAGSFVIGSMVADAAKAHTDKMIDQVAEAVTKIKNTINED</t>
  </si>
  <si>
    <t>Mossy_61</t>
  </si>
  <si>
    <t>40599, with a glimmer score of 11.79</t>
  </si>
  <si>
    <t>NCBI and PhagesDB hit both OhMyWard and Pherobrine with identicical starts and an evalue of 10^-161 on NCBI.</t>
  </si>
  <si>
    <t>ORF in frame 3, with a stop codon 15 nucleotides upstream</t>
  </si>
  <si>
    <t>RBS 12 nucleotides upstream, with a z-score of 3.101</t>
  </si>
  <si>
    <t>good coding potential</t>
  </si>
  <si>
    <t>Calls the most annotated start, found in 24.2% of genes, and called 94.4% of the time.  Looks like a real Pham</t>
  </si>
  <si>
    <t>http://phages.wustl.edu/starterator/Pham711Report.pdf</t>
  </si>
  <si>
    <t>ATGGATGAGCAGTACCCAAGCAACAGCCGAAATGTTCAGCCCACAAAGATGGCAGCGAAGAAGGTAGCGAGCGAGCAAGCGGAGAAGAAGACCGATAAGAAGATCGAGCAGATCACGGTCAACTCTGTTGTTCGTCGCAAGAAGCCGCTAAGCAAGAGGTTCACAGAAAGCTTTGTGGGTGGAGACGCACAGAGTGTGGGCGCTTATATTGTGGCCGACGTCCTTCTGCCGGCTGCGAAAGACATGATCGCAGATGCTGTCTCGCAAGGTATCGAGAAGATGCTCTTTGGTGAGGCGCGCGGCCCGCGAGCAAGGCCAGCAGGCAATCGAGGAACCGGTGGAGCCACAACCCACGTGAGCTACAACCGATATTCTGGCAACTCGAATCAGCGATCGACACAATCTGCAATGTCGTATCGAGCTCGAGAGACCCACAACTTCGACGAGATCATCCTGTCGACTCGTGCCGAAGCAGAAGAGGTTCTGGACAACCTGTTCTCTCTCGTCAGTGATTATGACGTAGCAACCGTCGCTGACTTGTACGGGATGGTCGGCCAGACAGCGCAGTACACCGATGAGAAGTGGGGTTGGAGCGATATTCGTGGAACGAGTGTCACTCGAGTCAAGGGTGGGTACCTTCTAGACCTGCCTCGCCCCGAATTCATCAAGTAA</t>
  </si>
  <si>
    <t>MDEQYPSNSRNVQPTKMAAKKVASEQAEKKTDKKIEQITVNSVVRRKKPLSKRFTESFVGGDAQSVGAYIVADVLLPAAKDMIADAVSQGIEKMLFGEARGPRARPAGNRGTGGATTHVSYNRYSGNSNQRSTQSAMSYRARETHNFDEIILSTRAEAEEVLDNLFSLVSDYDVATVADLYGMVGQTAQYTDEKWGWSDIRGTSVTRVKGGYLLDLPRPEFIK</t>
  </si>
  <si>
    <t>Mossy_62</t>
  </si>
  <si>
    <t>41328, score of 17.13</t>
  </si>
  <si>
    <t>Both NCBI and PhagesDB hit OhMyWard, Crocheter, and Vardy with an e-value of less than 1e-154</t>
  </si>
  <si>
    <t>There is an ORF in frame 1 with significant BLAST hits, but it has no coding potential</t>
  </si>
  <si>
    <t>Significant RBS at 41328, z-score of 3.355, located 10 nucleotides downstream, gap of 57. Other starts had significant RBS signals (41610 and 42141), but they have a large gap value.</t>
  </si>
  <si>
    <t>41328 start, coding potential starts more upstream than Genemarks start, but no wasted coding potential throughout the ORF.</t>
  </si>
  <si>
    <t>Not most commonly annotated start, but called 97.8% of time when present</t>
  </si>
  <si>
    <t>ATGCTCAACAACATTCTGACCAGCGCCAAGAACAGCAAGCAGCTCGGTGCAGTCATCCTCCAGGCACAGAAGAACAGCCCGAACCTTCTCTTCGGAGCCGGCCTGGTCGCAACCGTTGGCACCGTTGTCATGTCGTCGCGCGCAACGCTGAAGGCTGTCGAGGTCAACGCAAAGACCAAGGAGCTCCTCGAGCAGATCAACACGCTCGAGCACGACGACTACTCGGAGAAGGACCGCGTTCGCGACAAGACGATCGCATATTCTCAGGGCGCAGTCTCGCTGATGAAGCTTTACGCTCCGTCGATCGCAATGGGCACTCTGGCAGTTGCCTGCCTGACCCAGTCACACCGAGTCCTGACCCAGCGCAACATGGCTCTGGGCGCAGCATTCGCCGGCGTCGAGAAGGCACTCGAGAGCTACCGCGAGCGTGTCATCGCTGAGGTTGGTCCCGAGCGTGAGGCCAAGATCTGGCAGCCTGTCGAGAAGATCGACATGCTGGACGGCGAGGGCAAGAAGGTCAAGGTTGATATTCCGACCGAGGCCGGCGGTTCTCCTTACAAGGTGCTCTTCGATGAGAGCAACAAGAACTGGAGCAAGGCGAGCGAGTACAACCAGATCTTCCTGCAGGCTCAGCAGAACTACGCGAATGATCTACTGACTGCTCGTGGACACGTCTTCCTGAACGATGTTCACGACATGCTGGGGCTCCCCCGTACCAAGGCCGGTCAGATCGTTGGTTGGGTTGCAGGTGGCGAAGGCGACAACTACATCGACTTCGGCTTCTTCAACAACATCCACGAGGGTATGCGCTTCGTGGCCGGCGATGAGCGGTCCATCTGGCTCGACTTCAATGTCGACGGTGCCGTTCTCGATCTTCTCTGA</t>
  </si>
  <si>
    <t>MLNNILTSAKNSKQLGAVILQAQKNSPNLLFGAGLVATVGTVVMSSRATLKAVEVNAKTKELLEQINTLEHDDYSEKDRVRDKTIAYSQGAVSLMKLYAPSIAMGTLAVACLTQSHRVLTQRNMALGAAFAGVEKALESYRERVIAEVGPEREAKIWQPVEKIDMLDGEGKKVKVDIPTEAGGSPYKVLFDESNKNWSKASEYNQIFLQAQQNYANDLLTARGHVFLNDVHDMLGLPRTKAGQIVGWVAGGEGDNYIDFGFFNNIHEGMRFVAGDERSIWLDFNVDGAVLDLL</t>
  </si>
  <si>
    <t>Mossy_63</t>
  </si>
  <si>
    <t xml:space="preserve">42220, with a glimmer score of 12.37. There is another pontential start at 42247, which is the genemark auto start. The glimmer score supports the auto start at 42220. </t>
  </si>
  <si>
    <t xml:space="preserve">Both NCBI and Phage DB hit on mulitiple phages with low e scores. When blasting from the start at 42220, OhMyWard is the only phage whose protien sequence matches exacly with Mossy's. When blasting from the 42247 start, the protien sequences don't match up very well either. The differences are bigger than the ones from blasting with the 42220 start. </t>
  </si>
  <si>
    <t xml:space="preserve">ORF in frame 1. Immediatley upstream from the start at 42220, there is a stop codon. This supports more for the start at 42220. </t>
  </si>
  <si>
    <t>Both potential starts have significant RBS. For the start at 42220, it has a spacer of 8 and a z score of 2.652. For the start at 42247, it has a spacer of 13 and z score of 2.198.</t>
  </si>
  <si>
    <t xml:space="preserve">The coding potential starts at 42220 and no coding potential is wasted. This supports more for the start at 42220. </t>
  </si>
  <si>
    <t xml:space="preserve">This is the correct starterator report. Mossy doens't have the most annotated start, but the start at 42220 is present. This is present in 20% of the phages and is called the start 100% of the time when present. This supports the start at 42220. </t>
  </si>
  <si>
    <t>http://phages.wustl.edu/starterator/Pham62435Report.pdf</t>
  </si>
  <si>
    <t>GTGACTGCGAGTAAGCAGACCGTCGCGGTGCTGACAACCTCGGCTATGTCCCTGGTTGTCGGCGCCCTCCTCGGTCATATTTGGACAAAGAAGTACATGGCTGATCAGTACGAGGGTGTGATCAGTGAAGAGGTAGCTAAGGCGAAAGCCTTCTACAGCCAGCGCAACAAGACCGGGGAGTACTCGGATCCTGTGGCCTTGGCAGAATCCCTCATCGGGAACGAGGCTGAGTCAGAAGACGATGAGCCTGATGACGATTATATTATCGTCGACGGCAAGCCGTTCAGGGACATGATCGACCCTGAGGATCGCGTCAACTACAACGCATTGTCCAAAGACTACAATGGACCTGCCGTGGAACGAGAACAATACGCAGACAAGCCGCCCGAGCACCGAGATGGTGAGAGCATGGCTGAATACGAACAGCGAGTCATTGACATGGCTCACGATCGTGTTGCAGCAGTCATCGAACGGGTGGGCGGAACCGATATTTCGGAGGAGGTGGAAGAAGTGGTAAGTAATGTGTTTGAGACCAATGGCGTCGACAAGCTGGTAGTGTCAGACACCAGCGATCGAGGTCGTGGTCGTCCGTACGTTATATCTGCGAGCGAGTTCATGGACAACGACACTGAGTACGGGCAGAACACACTGTCGTACTACGAAGGTGACAACGTCCTCACAGATGAGCAGGACGCACCGATTTCAAATGTAGACGGCATTGTCGGGATGCGGAGTCTGCAACGATTCGGTGATTCTTCGGGTGACATGAACATCGTATACGTTCGTAACGACAACATGCAGATCGATTTCGAGATCGCCCGTTCACCAGGCACATACGCTGAGGAAGTTCTCGGCGTAGCTCCACGTAAGGAAAGATGA</t>
  </si>
  <si>
    <t>MTASKQTVAVLTTSAMSLVVGALLGHIWTKKYMADQYEGVISEEVAKAKAFYSQRNKTGEYSDPVALAESLIGNEAESEDDEPDDDYIIVDGKPFRDMIDPEDRVNYNALSKDYNGPAVEREQYADKPPEHRDGESMAEYEQRVIDMAHDRVAAVIERVGGTDISEEVEEVVSNVFETNGVDKLVVSDTSDRGRGRPYVISASEFMDNDTEYGQNTLSYYEGDNVLTDEQDAPISNVDGIVGMRSLQRFGDSSGDMNIVYVRNDNMQIDFEIARSPGTYAEEVLGVAPRKER</t>
  </si>
  <si>
    <t>Mossy_64</t>
  </si>
  <si>
    <t xml:space="preserve">43095, both glimmer and genemarks call this start with a glimmer score of 5.99. There are no other possible upstream starts, this gene immediatly runs into a stop codon upstream. </t>
  </si>
  <si>
    <t xml:space="preserve">Both NCBI and phages DB hit ohmyward with a query and subjet lining up 1 to 1, with an e value of 10^-106. </t>
  </si>
  <si>
    <t xml:space="preserve">There is an ORF in frame 3 with full coding potential and no wasted coding potential at start 43095, this is the LORF. </t>
  </si>
  <si>
    <t xml:space="preserve">43095 has a significant RBS 6 nucleotides upstream with a z score of 3.2. </t>
  </si>
  <si>
    <t xml:space="preserve">43095 has full coding potential with no wasted coding potential. </t>
  </si>
  <si>
    <t xml:space="preserve">Mossy has the most annotated start that is present in 44 percent of phages in the pham and called 97 percent of the time. </t>
  </si>
  <si>
    <t>http://phages.wustl.edu/starterator/Pham700Report.pdf</t>
  </si>
  <si>
    <t>ATGATGCACAAGCCGCTTGACGAACTTTATTTCGAATGGCTATATGGTCAGGTGGCTGCCATCTCGCAGAAGAACCCTGCAAGGACGTACTGGCGCCTGCTCAGGATCCTATATTCTACCGAATTCGTATGGCTTGTCGCTAATGACGACAACCGTATGGAGGATGGTAGAGATCTTCGGAGAGAATTCATCACCGAGGCTGATCTGGACGCACCTGATAGTGATTGGATGACTATTGGATGCTCAATGCTAGAGATGCTTATAGGACTGAGCAGGCGCTTGTCTTTCGAGGACGATGAGGAAGAAGACACCAGCATTGAATGGTTCTGGCATCTTCTCGCCAACATCGGACTCAGGGTCTTTAACGACGCACAGCTGGAGACCGCCGAGCAAGAAGAGTACGTAGCCCATATTCTTGAGGAAGTGATTTGGAGAAACTACCACGACAATGGGAGAGGGGGTTTGTTCCCTCTGAGGGATCCACACGACAATCAACGTGATGTCGAATTGTGGTACCAACTGTCAAGTTACCTCTTGGAGGGACACGCGGCCTGTTAG</t>
  </si>
  <si>
    <t>MMHKPLDELYFEWLYGQVAAISQKNPARTYWRLLRILYSTEFVWLVANDDNRMEDGRDLRREFITEADLDAPDSDWMTIGCSMLEMLIGLSRRLSFEDDEEEDTSIEWFWHLLANIGLRVFNDAQLETAEQEEYVAHILEEVIWRNYHDNGRGGLFPLRDPHDNQRDVELWYQLSSYLLEGHAAC</t>
  </si>
  <si>
    <t>Mossy_65</t>
  </si>
  <si>
    <t>DNA primase/polymerase</t>
  </si>
  <si>
    <t>OhMyWard and other DJ cluster phages have this as the function</t>
  </si>
  <si>
    <t>43682, score of 10.26</t>
  </si>
  <si>
    <t>Both NCBI and PhagesDB hit OhMyWard with an e-value of near zero</t>
  </si>
  <si>
    <t>There is an ORF in frame 2, has significant BLAST hits and coding potential</t>
  </si>
  <si>
    <t>Significant RBS at 43682, z-score of 2.187, located 9 nucleotides downstream, gap value of 29. Other starts have significant RBS signals, but they have higher gaps.</t>
  </si>
  <si>
    <t>43682, start of coding potential coincides with start codon.</t>
  </si>
  <si>
    <t>Mossy has most commonly annotated start. Found in 69.8% of phages in Pham. Called 84.6% of time when found.</t>
  </si>
  <si>
    <t>http://phages.wustl.edu/starterator/Pham699Report.pdf</t>
  </si>
  <si>
    <t>GTGGACTTCTATACAATCGGTGTACGTACGATTGAGAAAGGCCCCAAGAAGGGCACGCAGGAAGTATATCCTGACTACCTGGTCAAACGATCCAAGGATCTGATGGTCCGAGGTCGTGCTTTCTATGCTATCTGGGATGAGGCAGCGGGTCTCTGGTCCACCGATGAGTACGATATTCAGCGGCTCATGGACGAGGAACTCAACGCCAAGGCAGATGAGCTTGAGAAAGAGAACGGCGTAAGGCCAACAGTCAGGAGTCTTTCCTCCTTCGGTACCAACTCTTGGAGTCAGTTTCGAAAGTACTTGCAGAACATTAGCGACCACAGTCACCAGCTTGACAACCACATGGCTTTTGCTGACACTCCGGTCAAGAAGACGGACTACATCAGCAAGCGTATGCCATATTCTCTTCAGCCTGGCGACATCAGTTCGTGGGATGCTCTTGTGAGTAAGCTTTATGATCCAGAGGAACGAGCAAAGATCGAGTGGGCGATCGGAGCAGTAGTCTCGGGGGATGCTAAACGGATCCAGAAGTTCCTGGTCCTTTACGGATCAGCTGGAACCGGCAAGTCCACTATATTGAACATCATTCAGAAGATGTTTGAGGGGTACACCACTACGTTCGAGGCTAAGGCTTTGGGTATGACGAGTGGTGCGTTTGCTACTGAGGTGTTCAAGAACAACCCATTGGTTGCTATCCAGCATGACGGTGACTTGTCTCGCATTGAAGACAACACCCGACTTAACTCGATCATATCTCACGAAGAGATGACGATGAACGAGAAGTACAAGCCCAGCTACACAGCTAGGGTTAACGCTTTCTTGTTCATGGGTACCAACCAGCCAGTCAAGATCTCTGATGCTAAGAGCGGCATCATTCGGCGACTGATTGACGTCAAGCCGAGTGGCAGGACGTTTGCTCCCAACGAGTATCACAACTTGATCACGAAGATCGACTTTGAGATCGGTGCGATTGCGCACCACTGTCTTCAGGTCTATCGGGAGATGGGTAAGAACGCATATTCTGGGTACCGTCCCAAAGAGATGATGTTGCAGACCAACGTGTTTGTCAACTATGTCGAAGATCAGTTCGACGTGTTCAAGGCTCAGGACGGTACGACGCTGAAGCAGGCATATTCTCTGTACAAGGAGTACTGCGACAGCACCGGAATCGACAAGCCGCTCCCACAGTACAAGTTCCGAGAAGAGTTGCGTAACTACTTCGATCACTTCGAGGACCGAGCTATTGTGGAGGGTAAAACAGTGCGAAGTGTGTATTCAGGATTCCAGATTGATAAGTTCAGCACCACAAGTGTGGTCAAGGAGGATATTTCGAAGTTGGTTCTTGACGAGTCTGTCTCCCTACTCGACGACTTGTTCAAGGACCAGCCTGCCCAGATCAGTCGGATTGCGCCAGATGGTGGCGAGATCCCTGAGAAGTACTGGACAGACAAAGAGCGTCAGATCGGTGGCGAACTCAAGAAGCCTAAACCGTCACAGGTTTGTTCCACAACGCTGAAGGACATTGATACTTCCAAGGTCCACTTCGTCAAGGTTCCCGAGCATCATATTGTCATCGACTTTGATCTGGTCGGTGATGATGGTGAGAAGTCGCTCGAGAAAAACTTGGCTGCTGCTTCTGTTTGGCCGGCTACCTACACCGAGCTGAGCAAGAGCGGTAAAGGCGTTCATCTCCACTACGACTACACCGGTGCCGACATCGAGCTCCTGGATCAGAACTACGCAGAAGGTATCGAGGTAAAGGTATATTCTGGCGACAGCTCTCTTCGTCGCCGTGTCAGCAAGTGCAACAACGTTCCCGTTGCACCCATATCCAGTGGTCTCCCACTGAAGGAGAAGAAGATGCTTTCCAGTAACACGATTCAGAGCGAGAAAGGATTGCGTGACCTGGTCGAGCGAAACCTCCGGAAGGAGATTCATCCAGGCACAAAGCCATCGATCGACTTCATCAAGAAGATCCTCGACGACGCGCATTCCGAAAAGCTGTCATACGATCTGACCGACATGCGTCCTCGGATCCTGGCATTCGCAAACAACTCGTCCAATCAGGCGCTTGCTTGTCTGAAGACGGTGCAGCAGATGAAGTTCGCCAGCGATCTGCTGTCCGAACAGAAGACGGCCGAGGGTCCTCGCGATCAGGAGGTCGTCAACACGTCCAAGGTTGACGATCGAATCGTCTTCTTCGACGTTGAGGTCTACCAGAACCTCTTCGTGATCTGCTGGAAGTTCGAGGGTGAGGGCACGAGCATCGTCAAGATGATCAACCCCAAACCCATGGAAGTTGAGCAGCTGTTCAAGCTCAAGCTTGTCGGCTTCAACAATCGCCGGTACGACAACCATATTCTCTACGCCGCGTTCATGGGTTACAGCACTGAGCAGCTGTACATCCTGTCGCAGAAGATGATTGCCGAGAACAACCGTGCTGCTCTGTTCGGTGAGGCGTACAACCTCAGCTACGCCGATATTTACGACTTCAGCTCCAAGAAGCAGGGGTTGAAGAAGTTCATGATCGAGCTCGGCATCACCAAGCAGGAGATGGAAATCCCTTGGGACCAACCAGTTCCTGATGACATGGTGGAGAAGGTTGTCGAGTACTGCTGCAACGATGTCATGGCCACCGAGGCCGTGTTCAATGATCGCAAGCAGGACTTCGTCGCACGTCAGATCCTGGCCGACCTGAGTGGTCTGTCCGTCAACGAGACGACACAGAAGCACACAGCCAAGATCATATTTGGCAACGACCGGCAGGCATCGAAGAAGTTCCTCTACACCGATCTCGCGGAAACCTTCCCGGGCTACAAGTTCGAGGCCGGCAAGTCCGAGTACAAGGGTGAGGATCCCAGCGAGGGTGGCTACGTATATTCTCAGCCGGGAATGTATCAGAACGTGGCTGTCCTGGATGTTGCATCCATGCATCCGACGTCCATCATCGAGTTGAATCTGTTTGGGGATGAGTACACTCCGAACTTCAAGGATCTGCTCGATGCTCGAATTGCGATCAAGCGTGGCGAGTACAATCGCGCTCGCAAGATGCTGGACGGCAAGCTGACTCCATATTTGAAGGATGAAGGCGATGCCGCGAAGCTGTCGTACGCTTTGAAGATTGTGATCAACATCGTCTACGGATTGACGAGCGCCAAGTTCGACAACGCATTCCGTGACGTTCGCAATCGAGACAACATCGTCGCCAAGCGTGGGGCTCTCTTCATGATCGATCTCAAAGAGTTCGTGGAGAACAAGGGCTTCGAGGTTGCTCACATCAAGACGGACTCGATCAAGATTCCGGAAGCAACTCCGGAGATCATCAAGGATGTCACCGAGTTCGGAGCGAAGTACGGGTACGACTTTGAGCATGAGGTTACCTACGACTCGTTCTGCTTGGTGAACGACGCAGTTTATATTGCTCGTAAGGGCGAAAAGTGGGAAGCCGTCGGGGCACAGTTCAAACAGCCTTACGTCTTCAAGAAGCTGTTCTCCAAGGAGGAGATCACCTTCGACGATCTGTGTGAAACGAAGAACGTCACACAAGGCGCAATCTACCTCGACCTCTATCACGAGAACCGTGAGGGCGATACGCCCATCGAGGACATGCAGTTCGTCGGCAAGATCGGTCGCTTCGTCCCCGTGGACCCGGGGTATGGTGGCGGCGTTCTCTACCGCGTCAAGGATGGTAAGTCATATTCGGTCACCGGAACCAAGGGACACTTGTGGGTCGAGGCAAACGTTGCCAAGAGCCTCCCTGATTCCGCGATCGATTACAGCTACTTTGAGAAGCTGGTGGAGAAGGCGTTTGAGCAGATCGAGTTCTATGGACCATATTCTGATCTACTCAGCGAAGAGCAGTTGCGTTCCTTCGACGCGGGCATGGCTAAGGCAGCCTGA</t>
  </si>
  <si>
    <t>MDFYTIGVRTIEKGPKKGTQEVYPDYLVKRSKDLMVRGRAFYAIWDEAAGLWSTDEYDIQRLMDEELNAKADELEKENGVRPTVRSLSSFGTNSWSQFRKYLQNISDHSHQLDNHMAFADTPVKKTDYISKRMPYSLQPGDISSWDALVSKLYDPEERAKIEWAIGAVVSGDAKRIQKFLVLYGSAGTGKSTILNIIQKMFEGYTTTFEAKALGMTSGAFATEVFKNNPLVAIQHDGDLSRIEDNTRLNSIISHEEMTMNEKYKPSYTARVNAFLFMGTNQPVKISDAKSGIIRRLIDVKPSGRTFAPNEYHNLITKIDFEIGAIAHHCLQVYREMGKNAYSGYRPKEMMLQTNVFVNYVEDQFDVFKAQDGTTLKQAYSLYKEYCDSTGIDKPLPQYKFREELRNYFDHFEDRAIVEGKTVRSVYSGFQIDKFSTTSVVKEDISKLVLDESVSLLDDLFKDQPAQISRIAPDGGEIPEKYWTDKERQIGGELKKPKPSQVCSTTLKDIDTSKVHFVKVPEHHIVIDFDLVGDDGEKSLEKNLAAASVWPATYTELSKSGKGVHLHYDYTGADIELLDQNYAEGIEVKVYSGDSSLRRRVSKCNNVPVAPISSGLPLKEKKMLSSNTIQSEKGLRDLVERNLRKEIHPGTKPSIDFIKKILDDAHSEKLSYDLTDMRPRILAFANNSSNQALACLKTVQQMKFASDLLSEQKTAEGPRDQEVVNTSKVDDRIVFFDVEVYQNLFVICWKFEGEGTSIVKMINPKPMEVEQLFKLKLVGFNNRRYDNHILYAAFMGYSTEQLYILSQKMIAENNRAALFGEAYNLSYADIYDFSSKKQGLKKFMIELGITKQEMEIPWDQPVPDDMVEKVVEYCCNDVMATEAVFNDRKQDFVARQILADLSGLSVNETTQKHTAKIIFGNDRQASKKFLYTDLAETFPGYKFEAGKSEYKGEDPSEGGYVYSQPGMYQNVAVLDVASMHPTSIIELNLFGDEYTPNFKDLLDARIAIKRGEYNRARKMLDGKLTPYLKDEGDAAKLSYALKIVINIVYGLTSAKFDNAFRDVRNRDNIVAKRGALFMIDLKEFVENKGFEVAHIKTDSIKIPEATPEIIKDVTEFGAKYGYDFEHEVTYDSFCLVNDAVYIARKGEKWEAVGAQFKQPYVFKKLFSKEEITFDDLCETKNVTQGAIYLDLYHENREGDTPIEDMQFVGKIGRFVPVDPGYGGGVLYRVKDGKSYSVTGTKGHLWVEANVAKSLPDSAIDYSYFEKLVEKAFEQIEFYGPYSDLLSEEQLRSFDAGMAKAA</t>
  </si>
  <si>
    <t>Mossy_66</t>
  </si>
  <si>
    <t xml:space="preserve">There are no other possible upstream starts and the manual starts align with the autostarts, this gap is correct </t>
  </si>
  <si>
    <t xml:space="preserve">47645 both glimmer and genemarks call this start with a glimmer score of 4.49. There are no other possible upstream starts as it runs into a start codon upstream. </t>
  </si>
  <si>
    <t>Both NCBI and phages DB hit ohmyward with a query of 1 to 1 with an e value of 10^-67</t>
  </si>
  <si>
    <t>There is an ORF in frame 2 with full coding potential at 47645 with no wasted coding potential. this is the LORF</t>
  </si>
  <si>
    <t xml:space="preserve">47645 has a significant RBS 13 nucleotides upstream with a z score of 2.4. </t>
  </si>
  <si>
    <t xml:space="preserve">Genemarks calls that start at 47645 and shows full coding potential and no wasted coding potential. </t>
  </si>
  <si>
    <t xml:space="preserve">Mossy has the most annotated start that is in 100 percent of phages in pham and called 100 percent of the time it is present. </t>
  </si>
  <si>
    <t>http://phages.wustl.edu/starterator/Pham2800Report.pdf</t>
  </si>
  <si>
    <t>ATGGGTAGTAAAGCGGGCGAGAGGGCAATGCGAATCCCGAGTCCTCCGACGCCGATGACGCCTGCTGTCCTGCAGTCATATTTGCAGGCCATGCGAAACAAGGAGTACATCGATGTGGGACTCAAGGAGGAGATGCCGGTCATCGTCAATGGCGAACCGGTAGTCAATGCGAAGGTGGTGAACGGAAAGGTTGTTCTCCAGACTTACAAGGACATGCTCAACGAGAATCCGCCTTGCAAACATCACCGTCCGGTCCAACATCGGGACGGCAAACCGCCATGGTGCTACTTGTGCCGGCTGACAGCAGATTGGGAGAACCCTGACGATGGGAAAGCACGTTCGTCCCGAAGGTGA</t>
  </si>
  <si>
    <t>MGSKAGERAMRIPSPPTPMTPAVLQSYLQAMRNKEYIDVGLKEEMPVIVNGEPVVNAKVVNGKVVLQTYKDMLNENPPCKHHRPVQHRDGKPPWCYLCRLTADWENPDDGKARSSRR</t>
  </si>
  <si>
    <t>Weird 65</t>
  </si>
  <si>
    <t>Mossy_67</t>
  </si>
  <si>
    <t>There is strong evidence that supports the start at 47970.</t>
  </si>
  <si>
    <t>Glimmer start at 47970 with a glimmer score of 1.49. Genemarks does not call a start</t>
  </si>
  <si>
    <t>Both NCBI and phages db hit Ohmyward with a subject and query line up at 1 to 1.  the e value is 10 ^-29</t>
  </si>
  <si>
    <t>There is an ORF in frame 2 with good coding potential,this is the LORF.</t>
  </si>
  <si>
    <t xml:space="preserve">There is an RBS 11 nucleotides upstream with a z score of 1.3. </t>
  </si>
  <si>
    <t>genemarks does not call a start even though there is good coding potential throughout the gene</t>
  </si>
  <si>
    <t>Mossy has the most annotated start that is in 100 percent of genes and called 100 percent of the time it is present.</t>
  </si>
  <si>
    <t>http://phages.wustl.edu/starterator/Pham5114Report.pdf</t>
  </si>
  <si>
    <t>this gene is fine other than there being coding potential without genemarks calling the start</t>
  </si>
  <si>
    <t>ATGGGAAAGCACGTTCGTCCCGAAGGTGAACCGCCTTCGATATTTGTCAACCCTGAGTTGGTGGTGACGCAAACCGCTGACGGAGTTGTCGTGTCCAAGCGAGAAGGGGCGTGGTTCAGCGGAGTCCATCGCGAGGAATACGTTGATCCCAGTGTGGGGTAG</t>
  </si>
  <si>
    <t>MGKHVRPEGEPPSIFVNPELVVTQTADGVVVSKREGAWFSGVHREEYVDPSVG</t>
  </si>
  <si>
    <t>Mossy_68</t>
  </si>
  <si>
    <t>deoxycytidylate deaminase</t>
  </si>
  <si>
    <t xml:space="preserve">The function frequency, Phages DB blast, and majority of the pham state call this as the function of the gene. The only thing that doesn't completely support this function is HHPRED. </t>
  </si>
  <si>
    <t>Strong enogh evidence for this to be the correct start. There are multiple starts downstream</t>
  </si>
  <si>
    <t>48541 with a score of 0.43</t>
  </si>
  <si>
    <t>Need to blast 48120.  Needs to back up the start a bunch.  Blast at 48121 hit OhMyWard_63 on both NCBI and PhagesDB with identical starts, and an e-value of 10^-102 on NCBI</t>
  </si>
  <si>
    <t>Other start candidates upstream; valine at 48120 which would have an 11 nucleotide overlap with previous gene</t>
  </si>
  <si>
    <t>48121 start has a RBS 17 nucleotides upstream with a Z-score of 2.854</t>
  </si>
  <si>
    <t>48121 start, fluctuating coding potential throughout gene but lines up well with ORF</t>
  </si>
  <si>
    <t>Mossy had no report, so we used OhMyWard's report for gene 63 since Mossy hit OhMyWard on BLAST and PhagesDB. OhMyWard did not have the most annotated start, and it was called 40% of the time when it was present</t>
  </si>
  <si>
    <t>http://phages.wustl.edu/starterator/Pham66949Report.pdf</t>
  </si>
  <si>
    <t xml:space="preserve">Strong evidence for 48121 start despite no starterator, we will be going with the same start as OhMyWard_63. </t>
  </si>
  <si>
    <t>TTGATCCCAGTGTGGGGTAGAGGAGATGAGGATGGCACCGACCATATTCGGCCCGATTGGGACGAGTACGGACTTGCACTTGCTCAGGCTGCTGCAACACGAGCAGACTGCACCAGGCGTAAGGTCGGTGCCATCCTCATGGCCTCTGATCACTCCATCGTCGGCAGCGGTTACAATGGCGGACCCTCGAAGGGGCCTTCATGCTTGAGGGGTGAATGTCCACGAGGTCGTTTGACCCACGAACAACTACCCGCTGACAGTCCATACGACTCTGGTGGAGGCAAGTGCGTTGCTCTCCATGCTGAGTGGAATCTACTACTCAGGTCGTCATGGGCTGAGATGAGCGGCGCAACTCTTTACGTCACCGAGGAGCCTTGTCATATTTGCAAGGTTCTCATTGGTGGCACACAGATCGCACGAATTGTTTGGCCTATAGGGGAGCACTATGTCTGA</t>
  </si>
  <si>
    <t>MIPVWGRGDEDGTDHIRPDWDEYGLALAQAAATRADCTRRKVGAILMASDHSIVGSGYNGGPSKGPSCLRGECPRGRLTHEQLPADSPYDSGGGKCVALHAEWNLLLRSSWAEMSGATLYVTEEPCHICKVLIGGTQIARIVWPIGEHYV</t>
  </si>
  <si>
    <t>Mossy_69</t>
  </si>
  <si>
    <t>There is strong evidence that supports the start at 48557.</t>
  </si>
  <si>
    <t>48557, score of 14.83</t>
  </si>
  <si>
    <t>Both NCBI and PhagesDB hit OhMyWard with an e-value of 6e-26</t>
  </si>
  <si>
    <t>There is an ORF in frame 2, signifcant BLAST hits and no wasted coding potential. Overlaps with previous gene in different frame.</t>
  </si>
  <si>
    <t>Significant RBS located 10 nucleotides downstream, gap of -10, z-score of 2.016.</t>
  </si>
  <si>
    <t>48557 start, no wasted coding potential. Start of coding potential coincides with start codon.</t>
  </si>
  <si>
    <t>Has most annotated start (100%). Everyone who had this gene called it.</t>
  </si>
  <si>
    <t>http://phages.wustl.edu/starterator/Pham3923Report.pdf</t>
  </si>
  <si>
    <t>ATGTCTGAAGAAGACGAAAAGAAGATCGCTCATATTCACGAGCTGATCAAAGATGGCACGCTCCGATTCACCGAGCCTGGTGTAACCGAAGAAGAGCGAGAGCTCAACAAATCCATGTCGCGACACCCTGCCGGTAAGAAGCGCAGGAAGAATGAGGAGAACAACTAA</t>
  </si>
  <si>
    <t>MSEEDEKKIAHIHELIKDGTLRFTEPGVTEEERELNKSMSRHPAGKKRRKNEENN</t>
  </si>
  <si>
    <t>Mossy_70</t>
  </si>
  <si>
    <t>SSB protein</t>
  </si>
  <si>
    <t>listed function in a small number of phages, but very good e-values</t>
  </si>
  <si>
    <t>Sufficient evidence for this start</t>
  </si>
  <si>
    <t>Glimmer and genemarks call the start at 48724 with a glimmer score of 16.67. There is no upstream start as the gene immediatly runs into a stop codon upstream</t>
  </si>
  <si>
    <t>Both NBCI and phages Db hit ohmyward with a 1 to 1 start and a e value of 10^-109</t>
  </si>
  <si>
    <t>There is an ORF in frame one with full coding potential, this is the LORF</t>
  </si>
  <si>
    <t>Significant RBS 12 nucleotides upstream with a z score of 3.2</t>
  </si>
  <si>
    <t>Gene marks shows full coding potential at the start 48724 with no wasted coding potential.</t>
  </si>
  <si>
    <t xml:space="preserve">Mossy does not have the most annotates start, mossy has a start found in 13 percent and called 100 percent of the time it is present </t>
  </si>
  <si>
    <t>http://phages.wustl.edu/starterator/Pham67135Report.pdf</t>
  </si>
  <si>
    <t>ATGGCTGGAAACGACGGACAGCTCACGATCGAGAACGCTCAGATCATTTTCCGGAACTTCGCCGGCAAAGAAGGAATGTACAACGCAGAAGGCGATCGGAACTTCTGTGTCCTCCTCGACAACGAAACGGCCGAGAAGCTGAAGGCTGACGGTTGGAACATCAAGGAACTGCGGGCTCGTGAAGAGGAAGACGAGCCTCAGCCCTATATTCAGGTCTCGGTCAAGTACCGCGGTCGCAATGGCAACACTGTCCGTCCGCCGACGATTGTCATGGTCACCTCCAAGGGTCGCACCAACCTGAGCGAAGACGAGTGTGAACTTCTGGACTGGGTGGACATCAAGAACGTCGACCTCATCATCCGACCGTTCCAGTGGGCGGTGAGTGGCAAGACCGGCATCAAGGCATATTTGAAATCGATCTACATCACCATCATGGAAGACGAACTGCAGCTGAAGTACGCAGACGTCCCCGAGATCGGTGGCGGTGCTCATCAGCTCGAGTCGGGCAATCCTCCGTTCGACCCGCCATACGACAACGTCATCGAAGGCGAAGTCGTCCTCGAGCAACATTCAATCGAAGCCTGA</t>
  </si>
  <si>
    <t>MAGNDGQLTIENAQIIFRNFAGKEGMYNAEGDRNFCVLLDNETAEKLKADGWNIKELRAREEEDEPQPYIQVSVKYRGRNGNTVRPPTIVMVTSKGRTNLSEDECELLDWVDIKNVDLIIRPFQWAVSGKTGIKAYLKSIYITIMEDELQLKYADVPEIGGGAHQLESGNPPFDPPYDNVIEGEVVLEQHSIEA</t>
  </si>
  <si>
    <t>Mossy_71</t>
  </si>
  <si>
    <t>PnuC-like Nicotinamide riboside transporter</t>
  </si>
  <si>
    <t>possible function, only two phages in the Dj cluster that assign this function, but is has a good e value of 10^-9.</t>
  </si>
  <si>
    <t>There are possible upstream starts including the manual start, since the manual start was added the gap should close by about 40</t>
  </si>
  <si>
    <t>49377, with a glimmer score of 2.95. However, there are two other potential starts at 49326 and 49362.</t>
  </si>
  <si>
    <t xml:space="preserve">Both NCBI and Phages DB hit on the same phages with very low e scores. When blasting with 49377, none of the protien sequences matched. There were large differences between subjects and queries. When blasting with the 49362 start, there were still large differences between the protien seqence matches. Finally, when blasting the start at 49326, all of the protien sequences match exacly. This supports the start at 49326. </t>
  </si>
  <si>
    <t xml:space="preserve">There is an ORF in frame 3. There are two other start codons upstream from the start at 49377 before reaching a stop codon. This doesn't support the start at 49377. The very upstream start (49326) has a gap of 17 nucleotides, which is a better gap between genes compared to the other starts. This overall supports the start at 49326. </t>
  </si>
  <si>
    <t xml:space="preserve">The start at 49326 has a spacer of 9 and a z score of 3.355. The start at 49362 has a spacer of 11 and an insignificant z score of 1.116. The start at 49377 has a spacer of 9 and a z score of 2.145. This supports the start at 49326. </t>
  </si>
  <si>
    <t>The coding potential doesn't start until the start codon at 49377. This supports the start at 49377.</t>
  </si>
  <si>
    <t xml:space="preserve">This is the correct starterator report. Mossy does have the most annotated gene, but it doesn't call it the start. Mossy calls the start 49377, which is found in 100% of the genes, but only called the start 4.8% of the time when present. The most annotated start is at 49326, which is found in 100% of the phages and called the start 95% of the time when present. This supports the start at 49326. </t>
  </si>
  <si>
    <t>http://phages.wustl.edu/starterator/Pham4177Report.pdf</t>
  </si>
  <si>
    <t>ATGGAGTGGTGGTCGTGGTTACTGACGTCCGTAGGGATGACAGGCATATTCTTGACAACTCAGAAGATGATTGCAGGATTCGCAGTTGGTCTGGGAGCTCAAGGTCTGTGGATTGTCTACGCGACCACCACTTCTCAGTACGGCTTCATATTTAGCGCATTCGGCTACGGCACAATCAACGCAATTGGATTGTGGAAGTGGCGACGAGATGCCAAGAAGGAGGAACTCATGGGGGATCCACCACCTATTCCGGATCACGTAACATTGGTTACGCATCTGCCGACCAAGGATCAATATTTCCCTCAGGTCTGTATTGAAGTAGAGTACGAAGATGGAGTCTATGGGTACTCACAATTCGGACCTACGCCAGAACAACAAGCTCAGTCATATTTGGATCTACACAAGAACTTGGTCGCGGTTCTCGTTCACGAGATGAGTGAGCGGGTTGGCAAGTTCGAGCCAAGGCTCAAGAAGTTTGACGAAGAAGTTCGTGTGTGGACCCAACCATCTATTATCGCGGGGTAA</t>
  </si>
  <si>
    <t>MEWWSWLLTSVGMTGIFLTTQKMIAGFAVGLGAQGLWIVYATTTSQYGFIFSAFGYGTINAIGLWKWRRDAKKEELMGDPPPIPDHVTLVTHLPTKDQYFPQVCIEVEYEDGVYGYSQFGPTPEQQAQSYLDLHKNLVAVLVHEMSERVGKFEPRLKKFDEEVRVWTQPSIIAG</t>
  </si>
  <si>
    <t>Mossy_72</t>
  </si>
  <si>
    <t>ThyX-like thymidylate synthase</t>
  </si>
  <si>
    <t>large majority of DJ cluster in agreement, very low e score</t>
  </si>
  <si>
    <t xml:space="preserve">Both Glimmer and genemarks call the start at 49853, there is another possible start at 49820. </t>
  </si>
  <si>
    <t xml:space="preserve">Both NCBI and phages Db hit Ohmyward with a 1 to 1 subject and query and an e value of 0.0. The other possibles start also hits ohmyward but with the query and subject off by 11. Hinting that the autostart is correct. </t>
  </si>
  <si>
    <t>There is an ORF in frame three with full coding potential, 49853 with the LORF.</t>
  </si>
  <si>
    <t xml:space="preserve">The start 49853 has an insignificant RBS 9 nucleotides upstream with a z score of 1.9. The possible start 49820 has an RBS 11 nucleotides upstream with a z score of 1.9. </t>
  </si>
  <si>
    <t xml:space="preserve">The coding potential starts at 49853 with full coding potential and no wasted coding potential. </t>
  </si>
  <si>
    <t xml:space="preserve">Mossy has the most annotated start that is in 72 percent and called 87 percent of the time it is present. </t>
  </si>
  <si>
    <r>
      <rPr>
        <color rgb="FF1155CC"/>
        <u/>
      </rPr>
      <t>http://phages.wustl.edu/starterator/Pham2797Report.pdf</t>
    </r>
    <r>
      <rPr/>
      <t xml:space="preserve"> </t>
    </r>
  </si>
  <si>
    <t xml:space="preserve">strong evidence supporting autostart as actual start, 49853. </t>
  </si>
  <si>
    <t>ATGGGCAAGAAGAAAGTCACAACCTACATCCACTTCTACACCACTCGCTACACACCGGAGGGTGAGAAGGATCCTCAGGACGCATATTCTTGGTACCTCGAGAAGTCCGACGGGTCTGAGATGACTATGTCGGACATGCGGTGGCTGACCAAGGGTGAGGTGATTGCTGACGCTATTGAGAAGCTCGGCGAAGAGTTCTGGACTGACAAGCATATTGTCATCTCTGACGATTGGCTCAAGATCCTTACCTACGGAGTCGAGTTCGAGGACGCAGAGATCCACGAGCTTGAGGGTGACGATACAACATTGGTGATCGAAGACAACACGATCGCAGAACCGGAGAACTACGTGACAACCACAAGTGAACTCGAAGTGCAGCTTGTGCAGCACGCTGGCGACGATCAGATGATCTGTCAGGCGGCTCGAGTTTCCACCCTGGGCGCTGAATCGCTCGGGACCGATGAGTCTGCTGGGCTCATCAACTTCCTGGCTAAGAATCGTCACGGATCCCCTTTCGAACACGGACTGATGACCTTCCGTATCACTGCGCCCATATTTGTGTGGCGCGAGTTCATGCGTCATCGCATCGGCTTCTCCTACAACGAGCAGTCCGGGCGATACATGGAGATGGACGTCAATTGCTATATTCCCGATCGCACTCGGAAACTGGTGCAGGTCGGCAAGCCTGGAGCATACACGTTCGAGCCTGGCTCAGATGATCTGTACGAGTTTGCCATCGAGCAAATGGTCCTCGCATACGATCAGTGCTGGGCATCGTATCACGCCATGTTGGATCGAGGAATTGCTAAGGAGCTGGCTCGTGTTGTCCTCCCTGTTGCGACATATTCTACGGCATACGTTACGTGCAATCCTCGATCGCTTATGAGCTTCTTGAGTCTCAGGACGATTGATGAGAACTCGACGTTCCCCTCCTATCCTCAGGAGGAGATCAGGCGTGTTGCTGATCAGATGGAAGAGATATTTGCAGACCTTTTCCCGACGACTCATGCCGCATTCCACAAGAATGGACGCGTTTCACCATGA</t>
  </si>
  <si>
    <t>MGKKKVTTYIHFYTTRYTPEGEKDPQDAYSWYLEKSDGSEMTMSDMRWLTKGEVIADAIEKLGEEFWTDKHIVISDDWLKILTYGVEFEDAEIHELEGDDTTLVIEDNTIAEPENYVTTTSELEVQLVQHAGDDQMICQAARVSTLGAESLGTDESAGLINFLAKNRHGSPFEHGLMTFRITAPIFVWREFMRHRIGFSYNEQSGRYMEMDVNCYIPDRTRKLVQVGKPGAYTFEPGSDDLYEFAIEQMVLAYDQCWASYHAMLDRGIAKELARVVLPVATYSTAYVTCNPRSLMSFLSLRTIDENSTFPSYPQEEIRRVADQMEEIFADLFPTTHAAFHKNGRVSP</t>
  </si>
  <si>
    <t>Mossy_73</t>
  </si>
  <si>
    <t>50962, with a glimmer score of 1.5</t>
  </si>
  <si>
    <t>50893 start hit OhMyWard and Crocheter with identical starts in both NCBI and PhagesDB with an e-value in NCBI of 10^-59</t>
  </si>
  <si>
    <t>ORF in frame 1</t>
  </si>
  <si>
    <t>50893 has an RBS 14 nucleotides upstream with a z-score of 2.428</t>
  </si>
  <si>
    <t>bad coding potential throuout, with support fot the downstream start</t>
  </si>
  <si>
    <t>looks like an ok Pham, Mossy lacks mosy common start</t>
  </si>
  <si>
    <t>http://phages.wustl.edu/starterator/Pham5494Report.pdf</t>
  </si>
  <si>
    <t>ATGAACTGTCCCAAATGCACAGCTGGTCCTTTTGAGAACGAAAGCCTGCTGATCGCGCATTGGAATGATGTGTGTACCGGTAGCGCGGAAGGTCTGCAAAAGCGAATTGACGATTTCGAAGCGGCTTACGTTGAGTTTCGAGATCAGCAGCTGGATGCGGGCGAACACTACGTCGAATGCTCTCTATACAACGAGCCTGAGAGCGCAGCCCGACCTTGTAGTTGTGGGGCCGTCAAAGTTGTAAAGGATATTCCAACAACTAAGGAGTAA</t>
  </si>
  <si>
    <t>MNCPKCTAGPFENESLLIAHWNDVCTGSAEGLQKRIDDFEAAYVEFRDQQLDAGEHYVECSLYNEPESAARPCSCGAVKVVKDIPTTKE</t>
  </si>
  <si>
    <t>Mossy_74</t>
  </si>
  <si>
    <t>51166, score of 4.8</t>
  </si>
  <si>
    <t>Both NCBI and PhagesDB hit OhMyWard and Pherobrine with e&lt;10^-24, almost perfect q-s alignment</t>
  </si>
  <si>
    <t>Another gene and stop codon directly upstream from the autostart in this reading frame (supports autostart)</t>
  </si>
  <si>
    <t>The autostart (LORF) has the best z score (3.355,) gap of 3 and spacer of 10. By far the best RBS candidate</t>
  </si>
  <si>
    <t>51166 start, very sporadic coding potential throughout the gene (it is not being stolen by another frame either)</t>
  </si>
  <si>
    <t>Mossy calls the most annotated start (autostart) which is found in 96.7% of the pham and called 93.1% of the time when present</t>
  </si>
  <si>
    <t>http://phages.wustl.edu/starterator/Pham2866Report.pdf</t>
  </si>
  <si>
    <t>ATGGCAGCAATGCCAGAGACCAACTTCTACTGTCCTCGCTGTGACAGGCCGTTTCTCGGCAAGGACTTCAAGAATCTCAAACAGTTAGAAGAAAGGGTGAGGAAGCACGTACGAGAACAGCACCCTGACTATGATCCGGAATGGTTTGACACCTTCCCCGATGTAGTTGATTAA</t>
  </si>
  <si>
    <t>MAAMPETNFYCPRCDRPFLGKDFKNLKQLEERVRKHVREQHPDYDPEWFDTFPDVVD</t>
  </si>
  <si>
    <t>Mossy_75</t>
  </si>
  <si>
    <t>There are no other possible upstream starts, the manual and autostarts are the same, this gap is correct</t>
  </si>
  <si>
    <t>51400, score of 13.83</t>
  </si>
  <si>
    <t>Both NCBI and PhagesDB hit OhMyWard and Pherobrine with an e-value of less than 9e-67</t>
  </si>
  <si>
    <t>There is an ORF in frame 3, significant BLAST hits, but it has no coding potential</t>
  </si>
  <si>
    <t>Significant RBS located at 51493 located 16 nucleotides downstream, z-score of 2.478, gap of 153. Other RBS had significant signals.</t>
  </si>
  <si>
    <t>51400 start, coding potential starts more downstream, but there is no wasted coding potential after it starts.</t>
  </si>
  <si>
    <t>Mossy has most annotated start, found in 94.3% of genes in Pham. When gene was present, it was called 93.9% of the time.</t>
  </si>
  <si>
    <t>http://phages.wustl.edu/starterator/Pham63924Report.pdf</t>
  </si>
  <si>
    <t>ATGGGTTACACCACCGAAACTCCAGATAAGTCCTCTCCCAAGCCTGCCGCTCCGGTCACCAAGACCATTCCGGTTGAGGGTCTCGAGACGCAGATGTTCCAGCGTAAGCCTTTCGCTGTGGAAGCTGTGCAGATCACCGAGGAGAACTTCGAAAAGGTTGCTGCGTGGTGCAGCGGCTCTATCGTTACCGTCGAAGACCGAGGCAATACCCCTAACCGTCCGGGAGTCATCAAGCGACATATTCAGGTGCCTGTCGCAAGGCCTCTGAACAAGCGTCAGTCTGAGGCATACGTCGGAGACTGGCTTCTCTTCGCATCCAAGGGCTTCAAGGTCTACGCCAACCGTCCGTTCCTGAAGAACTTCGAGACCGTCCCCGAAGAGCTCTTCGTTACGAACGAGCCGGTTAAGGCACCGGTGGCTGACTCATGA</t>
  </si>
  <si>
    <t>MGYTTETPDKSSPKPAAPVTKTIPVEGLETQMFQRKPFAVEAVQITEENFEKVAAWCSGSIVTVEDRGNTPNRPGVIKRHIQVPVARPLNKRQSEAYVGDWLLFASKGFKVYANRPFLKNFETVPEELFVTNEPVKAPVADS</t>
  </si>
  <si>
    <t>Weird 74</t>
  </si>
  <si>
    <t>Mossy_76</t>
  </si>
  <si>
    <t>Katie/Toby</t>
  </si>
  <si>
    <t>51825, score of 0.52</t>
  </si>
  <si>
    <t xml:space="preserve">Both NCBI and Phages DB hit the same phages, including OhMyWard and Aflac. There have low e scores and the protien sequences match to Mossy's. This supports the start at 51825. </t>
  </si>
  <si>
    <t>There is an ORF in frame 3. Immediately upstream there is a stop codon.</t>
  </si>
  <si>
    <t xml:space="preserve">There is a Significant RBS with a spacer of 12 and a 2.271 z score. This supports the start at 51825. </t>
  </si>
  <si>
    <t xml:space="preserve">No start called, spike in coding potential in the frame 3 ORF. The reverse strand seems to take some of the coding potential. </t>
  </si>
  <si>
    <t xml:space="preserve">This is the correct starterator report. Mossy has the most annotated start (51825) and it calls it the start. This is found in 100% of the phages and is called the start 100% of the time when present. This supports the start at 51825. </t>
  </si>
  <si>
    <t>http://phages.wustl.edu/starterator/Pham3042Report.pdf</t>
  </si>
  <si>
    <t>Despite GeneMarks not calling this gene, we believe it to be genuine based on the other available evidence, especially the BLAST hits and the starterator</t>
  </si>
  <si>
    <t>ATGAACTATATTGCTGAGTCCGTTCCCGATCAGCCCGCAGACGTCATTCGGCTAGCTGTCGGCCGGCCACCCCATGCAGAATGCTCTTGTGGGTGGAAGACCGAACCGTCAGAGAAGCTGCACGAGCTAGCGTCGCAAGCGTTCGACCATTCGGCAGAGAGTGGTCATGCTCTTCGTAAGCATGAAGGATCCGATGTCGGTATATTTCCAGAGTCGTAG</t>
  </si>
  <si>
    <t>MNYIAESVPDQPADVIRLAVGRPPHAECSCGWKTEPSEKLHELASQAFDHSAESGHALRKHEGSDVGIFPES</t>
  </si>
  <si>
    <t>Mossy_77</t>
  </si>
  <si>
    <t xml:space="preserve">52056, with a glimmer score of 2.83. There is one other potential start upstream (52047).  </t>
  </si>
  <si>
    <t>Both NCBI and Phages DB hit on several of the same phages with very low e scores. Majority of phages' protien sequences match exaclty to Mossy when blasting both the upstream and auto start. Unclear evidence for which start is correct.</t>
  </si>
  <si>
    <t xml:space="preserve">There is an ORF in frame 3. There is one start codon (52047) immediatley upstream from the auto start (52056). The stop codon is immediately upstream from the potential start at 52047. Also the previous gene is in the same reading frame as this gene. The gap between genes is at most 12 nucleotides. The upstream start is more preferable over the auto start. </t>
  </si>
  <si>
    <t xml:space="preserve">The RBS isn't significant for the start at 52056. It has a spacer of 8 nucleotides and a z score of 1.039. Most of the z scores listed are low in comparison to the auto start. The upstream start (52047) has a spacer of 13 and a z score of 1.563. Since the gene is in the same frame as the previous gene, the RBS isn't a significant piece of evidence for which start is correct.  </t>
  </si>
  <si>
    <t xml:space="preserve">The coding potential contiunes all the way through the gene. The previous gene is in the same frame, so the coding potential from the previous gene carries all the way through both genes. This doesn't provide any evidence for one start over the other. </t>
  </si>
  <si>
    <t>This is the correct starterator report. Mossy has the most annotated start (52056) and calls it the start. It is found in 46% of the phages and called 57% of the time when present. The other start in Mossy (52047) is found in 46% of the phages and is called 31% of the time. This doesn't provide any significant evidence for one start over the other.</t>
  </si>
  <si>
    <t>http://phages.wustl.edu/starterator/Pham2351Report.pdf</t>
  </si>
  <si>
    <t xml:space="preserve">We decided to chose the upstream start based on the frames evidence. All of the other pieces of evidence are unclear or don't provide any significant support for one start over the other. The frames evidence depicted the auto start and a potential start upstream before reaching a stop codon. The previous gene is in the same frame as this one and the gap for both starts is good. Since both of the gaps are reasonable, we chose to call the upstream start (52047) as the start for this gene. </t>
  </si>
  <si>
    <t>ATGAGTCTTATGGATCGCAAACGCGAAGCACACGCAAGGCTGGCTGAGCTTGTCGAAGAGCTCACCGATATTCACTACCAAGAGCACTTAGAGGAGGATGTTCCTCGAAGCGAGCATCCTGTGTGCTGGGCTCTTGTGGTGGGGTATGACTCGTTCCCAGGAGATCCTGAGGTCATGGGATCCGACGGTCCGATCATCATATTCCCCAAAGACGATCAACAACCAGGCTGGAAACTATCAGGGATCCTTACCGAGGCTCTTAACGGTCTGGGTCCACCAGAGTAA</t>
  </si>
  <si>
    <t>MSLMDRKREAHARLAELVEELTDIHYQEHLEEDVPRSEHPVCWALVVGYDSFPGDPEVMGSDGPIIIFPKDDQQPGWKLSGILTEALNGLGPPE</t>
  </si>
  <si>
    <t>Mossy_78</t>
  </si>
  <si>
    <t>52440, with a glimmer score of 10.21.</t>
  </si>
  <si>
    <t xml:space="preserve">Both NCBI and Phages DB hit on the same phages and they have small e values. All of the phages' protien sequences match exactly to Mossy's. This supports the start at 52440. </t>
  </si>
  <si>
    <t xml:space="preserve">ORF in frame 3. There is immediately a stop codon upstream from the start at 52440. This supports the start at 52440. </t>
  </si>
  <si>
    <t>There is a significant RBS that has a spacer of 13 and a z score of 2.445. This supports the start at 52440.</t>
  </si>
  <si>
    <t xml:space="preserve">The coding potential starts at 52440. However, the coding potential doesn't appear to go all the way to the stop codon. This still supports the start at 52440. </t>
  </si>
  <si>
    <t xml:space="preserve">Mossy has the most annotated start, which is found in 97% of the phages and is called the start 100% of the time. This supports the start at 52440. This does appear to be the correct starterator. </t>
  </si>
  <si>
    <t>http://phages.wustl.edu/starterator/Pham56683Report.pdf</t>
  </si>
  <si>
    <t>ATGGCTAACAACAAGCGCAACAAGTACGGATTCGGCAACTTCCTTCTCGACATCATCCTCTGCTGCCTGACCGGTGGGCTGTGGCTCATCTGGATCTTCTGCCGCGAGATGCGTCGCTGA</t>
  </si>
  <si>
    <t>MANNKRNKYGFGNFLLDIILCCLTGGLWLIWIFCREMRR</t>
  </si>
  <si>
    <t>Mossy_79</t>
  </si>
  <si>
    <t xml:space="preserve">There is enough evidence that supports the start at 52599. Even though there's an upstream start, this would make the overlap worse. </t>
  </si>
  <si>
    <t>52559, with a glimmer score of 4.77</t>
  </si>
  <si>
    <t>Both NCBI and PhagesDB hit OhMyWard and Pherobrine with identical starts and an e-value of 10^-77 on NCBI</t>
  </si>
  <si>
    <t>ORF in Frame 2, with another start codon upstream.</t>
  </si>
  <si>
    <t>RBS 12 nucleotides upstream with a z-score of 1.356</t>
  </si>
  <si>
    <t>Good coding potential, and I think it supports a start at 52520</t>
  </si>
  <si>
    <t>Mossy has the most annotated start, found in 100% of genes and called 100% of the time.  This looks like a real Pham.</t>
  </si>
  <si>
    <t>http://phages.wustl.edu/starterator/Pham64859Report.pdf</t>
  </si>
  <si>
    <t>ATGTCTGAGCCCAAGTTCAGAGCACACAACGGGATCCGAACGTCGTGGGTGCCCATCAACATCGATTCGGGCCCTCAGACGCTTCATATTGGTGACGCCAATGTCTTGTTGATCACCGAAGGGCCAGAAAGCAGTAAGACTCTCAACGTCTATTACGAAGTTGACACCGAGTCTTATGAAAAATTCCGAAAGACGGTAACAATCTTTTATGTCATTGGCATTGGAGAGCAAGTCCCAGAAGAAGCCAAGCATGTGGGATCCTTAGTTCTCCGTACCAAAGACGTCTTCCATATTTACCAGAAGATTGGAGTCGAGATCAATGGAGTACAACTTCAAGCTGAGGGATGA</t>
  </si>
  <si>
    <t>MSEPKFRAHNGIRTSWVPINIDSGPQTLHIGDANVLLITEGPESSKTLNVYYEVDTESYEKFRKTVTIFYVIGIGEQVPEEAKHVGSLVLRTKDVFHIYQKIGVEINGVQLQAEG</t>
  </si>
  <si>
    <t>Mossy_80</t>
  </si>
  <si>
    <t>Strong enough evidence to overrule the gap concern. There arent any good or significant starts nearby.</t>
  </si>
  <si>
    <t xml:space="preserve">Glimmer and genemarks call the start at 52878, there is another possible start usptream at 52863. </t>
  </si>
  <si>
    <t>Both NCBI and phages db hit Pherobrine with a 1 to 1 subject and query start with an e value of 10^-44. The other possible upstream start blast with a subject and wuery off by 5. Hinting that the autostart is correct</t>
  </si>
  <si>
    <t xml:space="preserve">There is an ORF in frame 2 with good coding potential, this is not the LORF as the possible upstream start is. </t>
  </si>
  <si>
    <t xml:space="preserve">The start of 52878 has an RBS 13 nucleltides upstream with a z score of 2.0, the other possible start has a RBS 5 nucleotides upstream witha. z score of 1.8. </t>
  </si>
  <si>
    <t xml:space="preserve">Good coding potential with a little wasted coding potetial upstream because there is overlap with the gene before this one. </t>
  </si>
  <si>
    <t xml:space="preserve">Mossy has the most annotated start that is in 37 percent of genes and called 100 percent of the time it is present </t>
  </si>
  <si>
    <t>http://phages.wustl.edu/starterator/Pham1631Report.pdf</t>
  </si>
  <si>
    <t xml:space="preserve">strong evidence that shows the autostart is the correct start for this gene.  </t>
  </si>
  <si>
    <t>ATGGAGTACAACTTCAAGCTGAGGGATGAGAGTCTCAGCCATATTGTCGCAGAGGGCACGACCAACAGCACGGGGTTGGAAGCGATTCTGTTTCGGTTCTGCGGCGCGACTTTACCGGAGCGTATTACTTTCCTGGAACTTCTCAACGCTAGTGGAGCTCACCAGCGCATGGTCAAGACTGGCTCAGTTGGTCTGTACGCATATTCCATCGCTGTGTGGAACGAAGAGAAGCTCGAGGCGGTGAAGAGCACATGGAGTACACCCTTCTGA</t>
  </si>
  <si>
    <t>MEYNFKLRDESLSHIVAEGTTNSTGLEAILFRFCGATLPERITFLELLNASGAHQRMVKTGSVGLYAYSIAVWNEEKLEAVKSTWSTPF</t>
  </si>
  <si>
    <t>Mossy_81</t>
  </si>
  <si>
    <t xml:space="preserve">There is strong evidence that supports the start at 53129. </t>
  </si>
  <si>
    <t>53129 with a score of 7.26</t>
  </si>
  <si>
    <t>Both NCBI and PhagesDB hit OhMyWard and Nithya with e&lt;4x10^-42, perfect q-s alignment. Supporting autostart</t>
  </si>
  <si>
    <t>ORF in frame 2, overlap with previous gene is 19</t>
  </si>
  <si>
    <t>The autostart provides the RBS with the best z score (1.955) and a spacer of 12. The LORF has a too-long overlap (55,) leading me to  believe the autostart is a much better candidate</t>
  </si>
  <si>
    <t>53129 start, good coding potential throughout gene with a slight waste at the end. Supporting autostart, especially as the coding potential drops off before the LORF start</t>
  </si>
  <si>
    <t>Mossy does not have the most annotated start. The autostart however, is found in 36.5% of the pham and called 100% of the time when present. Supports autostart</t>
  </si>
  <si>
    <t>ATGGAGTACACCCTTCTGATTGTTGACCATGGTCTCGATGACGAGACAATCATTGAGGGCTACACCACAAGCGCTGGTATGACAACAGCTCTTCGTAAGTTCTCAGACATGAATCGTAAAGATCGAGAAGCCTTCATGTGGGATCTCATCACTGAGGGTTCAGCAGAAAAGATAGGTAAGCGAGGAGACGTCTACCCATATTCTATCTACGCTACCAACAGTGTCGGCGTTATGGTTCAAAGTTTAGGGTCCAAAGAGTGA</t>
  </si>
  <si>
    <t>MEYTLLIVDHGLDDETIIEGYTTSAGMTTALRKFSDMNRKDREAFMWDLITEGSAEKIGKRGDVYPYSIYATNSVGVMVQSLGSKE</t>
  </si>
  <si>
    <t>Mossy_82</t>
  </si>
  <si>
    <t>53386, score of 11.25</t>
  </si>
  <si>
    <t>Both NCBI and BLAST hit OhMyWard with an e-value of less than 5e-96. Subject and Query both match.</t>
  </si>
  <si>
    <t>There is an ORF in frame 3, has significant BLAST hits, but has no coding potential</t>
  </si>
  <si>
    <t>Glimmer and Genemarks start has an insignificant RBS signal. Significant RBS with start 53536 located 7 nucleotides upstream, z-score of 2.205 and gap of 146. Other start 53656 has a significant RBS signal.</t>
  </si>
  <si>
    <t>53386 start, coding potential spans entire length of the ORF, no wasted coding potential, and start of coding potential coincides with start codon</t>
  </si>
  <si>
    <t>Mossy has the most annotated start, found in 100% of genes. Called 95.7% of the time when the gene is present.</t>
  </si>
  <si>
    <t>http://phages.wustl.edu/starterator/Pham3774Report.pdf</t>
  </si>
  <si>
    <t>GTGAAGATTGAAGCTCTGTCTCATGCCCCTGGGATGAAGCAGCACGTGCAACGAATCCCACTGGACATCACCAGCGAGGTCGTTCAGTTCCAGATCTCAGACTCTCCTCGATTCGTCACGGCTAAGGAGAACCGCAAAGATCCGGGATATTTGCTCGTCACCTTTGAGAAGCACAGCGACAAGCCTAACCGAGTGGGCGACAACCCAGTCAGTTACCTCATCGCTGGAGTCGGCTACGTACCAGAGCAGTACTGGCGTCGTCTCAAGAAGGTGAAGATGGCCGATGGTCTGGAGTGGTTCATCTACTTCGACAATCGAGCTGAGCCAGACAAGTGCTTGGCGAAGCATCCATATTTCAAGGGTGAGCTCTGCCAGCGCAAGACCAACCACTCTGGGAATCACCAAGCAAGAGAAGAAGCCATCGACACGTACGAAGATGGTACCGATTTCAGTGACTGGGGCCACGCACTATCAATCGACTGGCCTCGATAG</t>
  </si>
  <si>
    <t>MKIEALSHAPGMKQHVQRIPLDITSEVVQFQISDSPRFVTAKENRKDPGYLLVTFEKHSDKPNRVGDNPVSYLIAGVGYVPEQYWRRLKKVKMADGLEWFIYFDNRAEPDKCLAKHPYFKGELCQRKTNHSGNHQAREEAIDTYEDGTDFSDWGHALSIDWPR</t>
  </si>
  <si>
    <t>Mossy_83</t>
  </si>
  <si>
    <t>53886, score of 2.05</t>
  </si>
  <si>
    <t>Both NCBI and PhagesDB hit OhMyWard and Kenosha with e&lt;2x10^-73 and perfect q-s alignment. Supporting the autostart</t>
  </si>
  <si>
    <t>ORF in frame 1 and a stop codon directly upstream</t>
  </si>
  <si>
    <t xml:space="preserve">The autostart (LORF) does not have the RBS with the best z score, but it is the only start that has a gap less than 237 nucleotides. Spacer of 9. Supporting the autostart </t>
  </si>
  <si>
    <t>53886 start, good coding potential throughout gene with some ups and downs in the beginning</t>
  </si>
  <si>
    <t>Mossy calls the most annotated start, which is found in 100% of the pham and called 100% of the time</t>
  </si>
  <si>
    <t>http://phages.wustl.edu/starterator/Pham4183Report.pdf</t>
  </si>
  <si>
    <t>ATGACTCGCACCACACACGGACACTTTATTCAGGGAACACCATTCGATCACTCACCATCCCCAGAGCTCAGTGAATGCGATGGGCCTGGGGACTGCGCCCAGTGTTCTCAAGAAGCTGCCGCAGAGCTGATCAAGATCGCAACCGATCTCCAGATTCGTGGGCAGCATTCACAAAAGCACAAAGTCAAGTTTGAGCTTGAGCATGGAGATAACCCTGAGGTCTGGCCTGGTGGGTTTTCTCGTCATCTTACTACTCTCTCCTGTGCGTGCGGAACTCAGGTGGTTGAACACACCATCGTCGATCGTAAGTACGCGGACAAGGAGTTCATGCGGGAGCTAGACAGGATGCAGGAGTCTGCGGTTAGGCGTATGCACAGGCTCCACATCGACGCTGCTACCAGGATAAGGGGACGCTAA</t>
  </si>
  <si>
    <t>MTRTTHGHFIQGTPFDHSPSPELSECDGPGDCAQCSQEAAAELIKIATDLQIRGQHSQKHKVKFELEHGDNPEVWPGGFSRHLTTLSCACGTQVVEHTIVDRKYADKEFMRELDRMQESAVRRMHRLHIDAATRIRGR</t>
  </si>
  <si>
    <t>Mossy_84</t>
  </si>
  <si>
    <t>There are no other possible upstream starts, the manual and autostars are the same, this gap is correct</t>
  </si>
  <si>
    <t>54302, with a score of 5.28</t>
  </si>
  <si>
    <t>Both NCBI and PhagesDB hit OhMyWard and Kenosha with identical starts and an e-value of 10^-85 on NCBI</t>
  </si>
  <si>
    <t>ORF in Frame 2, with a start codon upstream, and further up a stop codon.</t>
  </si>
  <si>
    <t>RBS 10 nucleotides upstream with a z-score of 2.938</t>
  </si>
  <si>
    <t>genemarks supports the 54302 start with good coding potential until the end.</t>
  </si>
  <si>
    <t>Mossy has most common start in 100% of genes, and is called 95% of the time.  Looks like a real Pham</t>
  </si>
  <si>
    <t>http://phages.wustl.edu/starterator/Pham4367Report.pdf</t>
  </si>
  <si>
    <t>ATGGCCTGGACATCTCACGGGCACCATATTCCCGGATCCATGAGCGAGCGTTACGAAGATCGGCCAGTCTCTGTGGCTAGGTGTGGGGGCGTGCGGATCTGTCGAGTTTGTCAGAACGACATGGCTGAGTTCTTCGATGAGAAGGCTGCTGCAATCGAGGCCAAGACCGTTCTCCAACACGAGAAGGGCGATATTCTCAGCGAGATCAACACGAATGCTGAAGGGTTCTGGACTGAGCATCTTGTCGAGTTGACAGTGCGTCTACCTTGCTCGTGCGGCGATGAGATGGTGGCCAAGACACAGATCCCACAGAGGGATATTCTCATTGCCCAAAACCCACATCCGGCTTTGACGATTCTCATGGGGACGGTTGGGTCCCTACACGAGATCCACAAGCTAGTGAACTCGCGAAGCTGA</t>
  </si>
  <si>
    <t>MAWTSHGHHIPGSMSERYEDRPVSVARCGGVRICRVCQNDMAEFFDEKAAAIEAKTVLQHEKGDILSEINTNAEGFWTEHLVELTVRLPCSCGDEMVAKTQIPQRDILIAQNPHPALTILMGTVGSLHEIHKLVNSRS</t>
  </si>
  <si>
    <t>Mossy_85</t>
  </si>
  <si>
    <t>This is the correct gap, the autostart and manual start line up</t>
  </si>
  <si>
    <t>54898 with a score of 12.03, genemarks calls the start at 54808</t>
  </si>
  <si>
    <t xml:space="preserve">Both NCBI and phages DB hit endave with a 1 to 1 query and subject line up and an e value of 10^-15 at the start 808, the other possible start 898 has the subject and query off by 30. </t>
  </si>
  <si>
    <t>There is an ORF in frame 1 will good coding potential on the start that genemarks calls, 54808</t>
  </si>
  <si>
    <t xml:space="preserve">898 has an RBS 16 nucleotides upstream with a z score of 2.7, 808 has an RBS 8 nucleotides upstream with a z score of 3.2. </t>
  </si>
  <si>
    <t>54808 start called by gene marks that shows full coding potential at this start</t>
  </si>
  <si>
    <t>There isn't a starterator report. Instead we used the starterator for endave gene 87 which had the phages, ohmyward, chickenjars, kenosha and other phages that we have been matching with thoughout these genes. in this starterator all the genes call the autostart and is in 100 percent of the genes and called 100 percent of the time it is present</t>
  </si>
  <si>
    <t>http://phages.wustl.edu/starterator/Pham3687Report.pdf</t>
  </si>
  <si>
    <t>strong evidence to support the upstream start of 54808.</t>
  </si>
  <si>
    <t>ATGAAAACCATTGAAGTTTGCGTTCACGGTCAAGACAACGTGACTTTCCTACATTGGGTGTCTGTGCCGATTGAGGGGTTCCGTCTGATCATGAGCAAAATCATGGGCGCAAGTGCCGAACAGATTGCTCAGTATGAGGAGGAGTTGACAAAGGCGTCTCTGAATTCGTTCAGCAGTGCAGATGGCGAATACACCATGATCACGACCAACATGAGATAG</t>
  </si>
  <si>
    <t>MKTIEVCVHGQDNVTFLHWVSVPIEGFRLIMSKIMGASAEQIAQYEEELTKASLNSFSSADGEYTMITTNMR</t>
  </si>
  <si>
    <t>Mossy_86</t>
  </si>
  <si>
    <t>DNA helicase</t>
  </si>
  <si>
    <t>28 phages in the DJ cluster assigned this function in an e value of 10^-14</t>
  </si>
  <si>
    <t>55062, with a glimmer score of 10.7</t>
  </si>
  <si>
    <t>Both NCBI and PhagesDB hit OhMyWard and Pherobrine with identical starts and an E-value of 0 on NCBI</t>
  </si>
  <si>
    <t>ORF in Frame 3, and a stop codon upstream</t>
  </si>
  <si>
    <t>RBS 12 nucleotides upstream with a z-score of 2.592</t>
  </si>
  <si>
    <t>Good coding potential with minimal lost potential at the start and end</t>
  </si>
  <si>
    <t>Most annotated start found in 65.1% of genes and called 99% of the time.  I am very sure this is a real Pham</t>
  </si>
  <si>
    <t>http://phages.wustl.edu/starterator/Pham704Report.pdf</t>
  </si>
  <si>
    <t>ATGGCAGTGGAGCTATATCCTCACCAAACTAAGGCCGTAGAGGAGCTCTCAGACGGCAAAGTGCTTGTTGGTGGGGTGGGAACTGGCAAAACCATCACTTCTTTGGTCTACTTCTACACCAAGGTCATGGGTGGAGAGCTGAATAGGCCTGAGACCATCACCAATCCGATGGATCTCTATATTTTCACCACAGCTCGCAAGAGGGATGAGTTGGATTGGCAGAGAGATGCGGCCAAGCTGGCAATCTCGAAAGATCGGTCAGCCTCGATTCATGGGATCCAGCTGACTGTCGACTCCTACAACAACATCACCAAGTACAAGGACATCAAGGACGCATTCGTTATTCTGGATGAGCAGCGGATGGTGGGTACTGGGACGTGGTCGAAAAACTTCCTGAAGATCGCCAAGAGCAATCGGTGGATCATGCTCAGTGCCACACCAGGCGACAAGTGGGAAGACTATATTCCTCTGTTCATTGCCAATGGCTTTGTGAAGAACATCACGGAGTTTCGGCGTAACCACATCGTCTATGCGCCCTACAGTAAGTTCCCCAAAGTGGATCGTTACATCGAGGTGGGCAAGCTCATCAGATGGCGTAACCAGATCTTGGTGAAGATGCCTTACGCCAGACACACAACGCGCCATATTCACAGAGTGGTGTGTGATCACGATGTGGACATGATGCAGGTGGTCGTGGCCAAACGATTCCATCCTGTGGAACAGCGTCCGTTGAGGGACATGGCTGAGGTCTTCTCTCAGATGCGATGGGTGGCATATTCTGACCCGTCTCGTAAGGTTGCAGTCAAGCAGCTAATGGACAAGCATCCGAAATTGATCGTGTTCTACAACTTCGACTACGAGCTCGAGACGTTGCGTGGGATTGCCGATGAGCGTCCTGAGTGGAAGGTAGCTGAGTGGAATGGGCACAAGCATGAGGAAGTTCCGAAGGGCGATCGATGGCTGTATCTGGTTCAGTATGTGGCCGGAGCCGAAGCTTGGAATTGTGTGGAGACGGACGCGATGTGCTTCTACTCACAGACATATTCGTACCGGAACTTTGAGCAAGCACAGGGGAGAACCGATCGATTGAATACTCCTTTTAAGGATTTGCACTATTATGTGCTTGTCAGTACGAGCCAGATTGACAAGGCGATCAGTCGTGCTTTGAGGAACAAAAAGAACTTCAACGAGAAGGATTTTGGAGTCTGGCGAGACTGA</t>
  </si>
  <si>
    <t>MAVELYPHQTKAVEELSDGKVLVGGVGTGKTITSLVYFYTKVMGGELNRPETITNPMDLYIFTTARKRDELDWQRDAAKLAISKDRSASIHGIQLTVDSYNNITKYKDIKDAFVILDEQRMVGTGTWSKNFLKIAKSNRWIMLSATPGDKWEDYIPLFIANGFVKNITEFRRNHIVYAPYSKFPKVDRYIEVGKLIRWRNQILVKMPYARHTTRHIHRVVCDHDVDMMQVVVAKRFHPVEQRPLRDMAEVFSQMRWVAYSDPSRKVAVKQLMDKHPKLIVFYNFDYELETLRGIADERPEWKVAEWNGHKHEEVPKGDRWLYLVQYVAGAEAWNCVETDAMCFYSQTYSYRNFEQAQGRTDRLNTPFKDLHYYVLVSTSQIDKAISRALRNKKNFNEKDFGVWRD</t>
  </si>
  <si>
    <t>Mossy_87</t>
  </si>
  <si>
    <t>DJ cluster largely calls HNH endonuclease, e value very low for HNH endonuclease</t>
  </si>
  <si>
    <t>There are no other upstream starts. the autostart and the manual start line up, this gap is correct</t>
  </si>
  <si>
    <t>56611 with a score of 4.92</t>
  </si>
  <si>
    <t>Both NCBI and PhagesDB hit OhMyWard and Pherobrine with an e-value of less than 8e-72. Subject and Query match</t>
  </si>
  <si>
    <t>There is an ORF in frame 3 with significant BLAST hits, but it has poor coding potential</t>
  </si>
  <si>
    <t>Significant RBS at 56611 located 10 nucleotides downstream, z-score of 2.84 and gap of 331. There are many other significant RBS signals, but they have a higher spacer and gap.</t>
  </si>
  <si>
    <t>56611 start, Start of coding potential starts slightly downstream, but there is no wasted coding potential afterwards.</t>
  </si>
  <si>
    <t>Mossy does not have most annotated start. Found in only 20.8% of genes in the Pham. Others called this start 90.3% of the time when it was present.</t>
  </si>
  <si>
    <t>http://phages.wustl.edu/starterator/Pham703Report.pdf</t>
  </si>
  <si>
    <t>TTGGAGATCTGGCAACCAATCAAGGACTTTCCTGAGTACTTGGTTTCATCCGATGGATTCATCAAACACACATACCGAAAAGGACTGAAGAGTCTTCGACTCAACGGTCAAGGCGATGTGATCGTGGATCTGAGTAGAGACGGCAGAAAGCATACGCGGAAGCTCTCACTCTTGGTGGCTCAGGCATATTTGGAACCACCACCCAATCCGGCTTTCAATTCTGTAATCCAACACGATGGAGACAAGCAGAACTGTCAAGCAATCAATCTCTCTTGGCGTCCTAGATGGTTCGTAGTTGAGTACAACCGAATGTTTGCTCATCCACCAATCAACATCTCTGTAGTCCACGAGCCCTCTGGTGAAGTCTTTGGGACGTTGCGAGAAGCCTGCATCAAGTTCGGACTGATTGAGGAAACCGCTTACGTCAACCTTCGGAACCATGATTCTATATTTCCATTGAAAGGAACACTAAAAATTCTCTAA</t>
  </si>
  <si>
    <t>MEIWQPIKDFPEYLVSSDGFIKHTYRKGLKSLRLNGQGDVIVDLSRDGRKHTRKLSLLVAQAYLEPPPNPAFNSVIQHDGDKQNCQAINLSWRPRWFVVEYNRMFAHPPINISVVHEPSGEVFGTLREACIKFGLIEETAYVNLRNHDSIFPLKGTLKIL</t>
  </si>
  <si>
    <t>Mossy_88</t>
  </si>
  <si>
    <t>VRR-Nuc domain protein</t>
  </si>
  <si>
    <t xml:space="preserve">Majority of the pham calls this function for this gene. Phages DB and NCBI both strongly indicate that this is the function. </t>
  </si>
  <si>
    <t>There are no other possible upstream starts and the manual and autostarts line up, this gap is correct</t>
  </si>
  <si>
    <t>57201, with a glimmer score of 4.06.</t>
  </si>
  <si>
    <t>Both NCBI and Phages DB hit on the same phages with very low e scores. All of the protien sequences for each phage matches exaclty with Mossy's. This supports the start at 57201.</t>
  </si>
  <si>
    <t xml:space="preserve">There is an ORF in frame 3. There is a stop codon upstream from the auto start. It has a gap of 107 from the previous gene. This does support the auto start at 57201. </t>
  </si>
  <si>
    <t xml:space="preserve">There is a significant RBS with a spacer of 11 and a z score of 2.335. This supports the start at 57201. </t>
  </si>
  <si>
    <t xml:space="preserve">There is good coding potential that starts at 57201. No coding potential is wasted. This supports the start at 57201. </t>
  </si>
  <si>
    <t>Mossy doesn't have the most annotated start. The start Mossy does have and call the start at 57201. This is found in 21.8% of the phages and is called the start 74.2% of the time when present. This supports the start at 57201. This is the correct starterator report.</t>
  </si>
  <si>
    <t>http://phages.wustl.edu/starterator/Pham747Report.pdf</t>
  </si>
  <si>
    <t>GTGCGTGAGAGTGCTTACCAAGCTGGCCTCATCCGTAAGCTTCGTCGTCTATATCCTGATGCCATCATCATGAAGAACGACTCTTCTTACATTCAGGGGATCCCAGATCTGACCATCCTACATGAGGATCGTTGGGCAACGCTTGAAGTCAAAGCGAAGCCTCCAACCTCTGCGCAAGCCTTTGAACCCAATCAGGAATGGTTCATCGATAAATTGAACGCCATGTCGTTCTCGGCTTGCATCTATCCCGAAAACGAAAAGGATGTATTACGTGGACTTCAACAGGCACTCGCACCTGGAAGGTAG</t>
  </si>
  <si>
    <t>MRESAYQAGLIRKLRRLYPDAIIMKNDSSYIQGIPDLTILHEDRWATLEVKAKPPTSAQAFEPNQEWFIDKLNAMSFSACIYPENEKDVLRGLQQALAPGR</t>
  </si>
  <si>
    <t>Mossy_89</t>
  </si>
  <si>
    <t>Cas4 exonuclease</t>
  </si>
  <si>
    <t>24 phages in the DJ cluster assign this function with an e value of 10^-10</t>
  </si>
  <si>
    <t>Strong enough evidence for this to be the correct start</t>
  </si>
  <si>
    <t>57472, with a glimmer score of 10.01</t>
  </si>
  <si>
    <t>NCBI and PhagesDB both hit OhMyWard and Pherobrine with identical starts, and an e-value of 10^-134 on NCBI</t>
  </si>
  <si>
    <t>ORF in frame 1, and a stop codon upstream</t>
  </si>
  <si>
    <t>RBS 11 nucleotides upstream, with a z-score of 3.04</t>
  </si>
  <si>
    <t>Genemarks has good coding potential</t>
  </si>
  <si>
    <t>Mossy has most annotated start, found in 77.2% of genes, and called 89.6% of the time.  Looks like a real Pham</t>
  </si>
  <si>
    <t>http://phages.wustl.edu/starterator/Pham714Report.pdf</t>
  </si>
  <si>
    <t>GTGGACTTCAACAGGCACTCGCACCTGGAAGGTAGGCACGCTTACCTCTCGGCCAGCAAGTACCACTGGATCCGATATTCTGAAGAGAAGCTCGCAGACACTTTCCTGAACATTCAGGCTACTCGTCGCGGAAGTGAGCTTCATGATCTGGCGCACGATCTCATCCGCTTAGGAGTCAAGCTTCCGAACAACAAGCAGACTCTGAATCACTACGTCAATGATGCTATCGGCTACCGAATGACCCCTGAGCAGATGTTGGTATATTCTGACAATGCTTTCGGTACTGCTGATGCTATCTCATTCCGAAAGAACAAGCTGCGGATCCATGATCTCAAAACTGGCGTCAATCCTGCTTCGATGGAACAGCTTGAGATCTATGCTGCCTTCTTCTGTCTCGAGTACATGGTCAAACCATTCGACATCGAGATGGAACTTCGAATCTACCAGAATGATGAATGCATCGTCTTCGATCCAGAACGGGACAACATCATCCATATTATGGACCGAATCATCACGTTCGACAAGATCATCGAAGACATCAAAGCTCAAGACTAA</t>
  </si>
  <si>
    <t>MDFNRHSHLEGRHAYLSASKYHWIRYSEEKLADTFLNIQATRRGSELHDLAHDLIRLGVKLPNNKQTLNHYVNDAIGYRMTPEQMLVYSDNAFGTADAISFRKNKLRIHDLKTGVNPASMEQLEIYAAFFCLEYMVKPFDIEMELRIYQNDECIVFDPERDNIIHIMDRIITFDKIIEDIKAQD</t>
  </si>
  <si>
    <t>Mossy_90</t>
  </si>
  <si>
    <t>helix-turn-helix dna binding domain</t>
  </si>
  <si>
    <t>several DJ phages have this as a listed function, but I am not sure about the requirements on the functional spreadsheet</t>
  </si>
  <si>
    <t xml:space="preserve">58152, with a glimmer score of 7.42. This does support the start at 58152, however, there are potential starts at 58068 and 58044. </t>
  </si>
  <si>
    <t xml:space="preserve">Both NCBI and Phages DB hit on a lot of phages and all have e scores of 0. When blasting from the start codon at 58152, none of the protien sequences line up. When blasting the protien sequence that starts at 58068, non of the protien sequences match. When blasting the protien sequence that starts at 58044, OhMyWard's protien sequence matches exaclty to Mossy. the other phages are very close to the protien sequence; the difference is 1-7 protiens off. This supports the start at 58044. </t>
  </si>
  <si>
    <t xml:space="preserve">There is an ORF in frame 3. There are several start codons before you reach a stop codon upstream. This doens't support the start at 58152. There are three potential starts at 58068 and 58044. These two starts have shorter gaps from the previous gene. </t>
  </si>
  <si>
    <t xml:space="preserve">There is an insignificant RBS for the start at 58152, which has a spacer of 9 and a z score of 0.801. For the start codon at 58068, it has a RBS with a spacer of 13 and a z score of 1.944. Finally, for the start codon at 58044, it has a RBS with a spacer of 12 and a z score of 2.786. This supports the start at 58044. </t>
  </si>
  <si>
    <t xml:space="preserve">The coding potential doesn't start until the start at 58152. All of the upstream starts don't have any coding potential. None of the coding potential is wasted. This supports the start at 58152. </t>
  </si>
  <si>
    <t xml:space="preserve">Mossy has the most annotated start, but it doesn't call it the start. Mossy calls 58152 the start, which is found in 7.4% of the phages and only is called the start 7.1% of the time when present. The start at 58068 wasn't called the start at all for any of the phages that had it. The most annotated start (58044) is present in 44.3% of the phages and is called the start 95.5% of the time when present. This supports the start at 58044. This is also the correct starterator report. </t>
  </si>
  <si>
    <t>http://phages.wustl.edu/starterator/Pham712Report.pdf</t>
  </si>
  <si>
    <t>GTGATCGTTGATGAAGATGACTATTTGGCGCATTACGGGATCCTACGACGCTCCGGTCGTTACCCTTGGGGTTCTGGTGGTGACTCTCAGCAAAACCATCGGTCGTTTATGGCTATGGTCGATGCTCTTAAGGCAGAAGGCCTTTCTGAAGCCGAGATCGCAAAAGGCTTTAGTGGTGAGGGTGTCGAGCTTTCGGTCAAGGACCTTCGAGCTCTGCAGTCCATTGCTTCTAACGAGATTAGGGCAGCAAACATCGCTAGAGCTGAGCGTCTTCGAGCAGACGGACATTCTCTGCAAGCCATTGCTGATCAAATGGGTCTTGCTGGCGAATCTTCTGTTCGATCTCTCCTTGCTCCTGGTGCCGCTGATCGTGCCAATCAGCTAGAGGCCGCTAAAGGGATGCTTCGAGATCAGCTTGAGAACGGCGGCTATTTGGATGTGGGCGCTGGTGTTGAGCAGTATGCGGGAATGTCTCGTACTCAGTTCGACACGGCTCTGACTGCTCTTCGTAATGAAGGGTATGTTGTCCACACAGTCCAGATTGAGCAAGTTGGTGGTTCTGGTCAGAAGACAAACACCAGAGTTCTGGCTAAAGAAGGTACGACTTACAAAGACATCGTCTCTGACATGGACAATGTTAAGTCTATCGCCACCAAGCTCACTGATGACGGACCTGTTTCTGTTCGTCCTCCTGAGATGCTTGAGCTCAGTCGTCTGAAGATCAACTATGACGAAGATGGCGGCACTGCCTCGGATGGTATGATGTCCATTCGTCCTGGTGTTGCTGATCTCGACATGGGTGGTTCGCACTACGCTCAGGTTCGCATTGCTGTTGATGGAACGCACTACCTTAAGGGTATGGCGGTCTACGACAAGAACCTGCCTCCTGGTGTGGATGTGGTCTTCAACACCAACAAGAAGAACACTGGGGATCCTAAGGATGCTCTCAAGCCTCTGAAGAAGCTTCCTTTGCTGGATGACGATGGGAAGATTGTTCGGGACAAGGATGGGAAAGCTTTAGATTCCGACCAGATCGACAACGACAATCCTTTCGGTGCTTCGATCAAACCTGGCGGACAGCGTGGTAAACTGAATATAGTCAACGAGGCTGGTGACTGGAATGAGTGGAGTAAGTCCACTGCATCTCAGATGTTGGCCAAGCAGAAGGACACCCTGGCTAAGGAACAGCTCGACAAGCTCGCTACTCGTAAGCGTGAGGACCTGGATGAGATTCTTGCTCTAACCAATCCTGCGGTTAAGCAGAAGCTTTTGCAGTCCTTTGCTGATGATGTGGATTCTGCAGCTGTCCACCTTCAGGGTGCGGCTATGGATCGTCAGGCAACTAAGGTCATTCTTCCTGTCAACAACATGAAGGATACTGAGATCTATGCGCCCACCTTCAAGAACGGTGAGCGGGTTGCTCTGATTCGCTATCCACATGGTGGTACCTTTGAGATCCCCGAGCTTACAGTAAACAACAAGCAGCCCGATGCTAAGCGTCTTCTGGGTAATGCTGTTGATGCTGTGGGTATCAACTCTAAGGTTGCTGAGCGTCTGTCTGGTGCGGACTTCGATGGTGACTCTGTTGTTGTGATCCCTAACAACTCTGGTAAGATCAAGAGTACTCCTGCATTGGAGGGTCTTAAGGGGTTTGATCCTAAGACTAGGTATCCAGCCTATGAGGGCATGAAGCCTATGACCTCTAAGCAGACACAGCTTGAGATGGGCAATGTGTCTAACCTCATCACCGACATGACTATCAAGGGTGCGAACACTCACGAGATTGCTGCGGCTGTTCGTCACTCTATGGTTGTGATCGATGCTGAGAAGCATAAGCTCAACTACAAGCAGTCTGCTATAGACAATGGGATCCCTCATCTCAAGGAGAAGTATCAGGGTGGTCCGAGGAAGGGTGCTTCTACTCTCCTGTCTAAGAGTACTTCCGAGACCAAGGTTCCTCATCGTCAGATGGGTTACAGGGTAGATCCTTCTACTGGTGAGAAGATCTATAAGGAAACTGGTAAGGGTTACTATCGTAAGGACAAGAATGGTAACCTTACGGATCAGTGGGTTCCTAAGACCAGTAACTCTACCAAGGGTGCTGAAGCTAAGGATGCTCATACTCTTTCGTCTGGCACTAAGGTCGAGAAGATCTATGCCGATCATTCGAACAGACTTAAGGCTATGAGTAACGAGGCCCGTAAGGCTATGGTTTCTACGAAGCCTATCCCTTACTCTCCTTCAGCCAAGAAGGTATACCATGCCGAGGTGAACAGCTTGAATGCTAAGCTGAATGTTGCATTGAAGAATGCTCCGAGAGAGCGCCAGGCTCAGGTACTTGCCAATGCGGTGATACGCCAGAAGAAGGATGCCAATCCTGGAATGCAATCAGATGAGCTGAAGAAAGTATCAGCAAGAGCATTGGCTACTGCACGTGCAAGAACTGGCGCGAACAAGGATCGTGTGGTCATCACTGATACTGAGTGGGAAGCCATACAAGCAGGAGCAATCAGCAACAACAAGCTGACACAGATCCTTACACACAGTGACCTTGACAAGGTGAAGGAGCTAGCCACACCACGGCAGAACAAGGTGATGACAACACAGAAGCAGCAGCGCGCACGCAACCTGCTGGCTAGTGGACGCACACCATCAGAGGTGGCACAGATCCTAGGCGTGCCAGTGTCGACGCTAACATCGAGCCTGAAGTGA</t>
  </si>
  <si>
    <t>MIVDEDDYLAHYGILRRSGRYPWGSGGDSQQNHRSFMAMVDALKAEGLSEAEIAKGFSGEGVELSVKDLRALQSIASNEIRAANIARAERLRADGHSLQAIADQMGLAGESSVRSLLAPGAADRANQLEAAKGMLRDQLENGGYLDVGAGVEQYAGMSRTQFDTALTALRNEGYVVHTVQIEQVGGSGQKTNTRVLAKEGTTYKDIVSDMDNVKSIATKLTDDGPVSVRPPEMLELSRLKINYDEDGGTASDGMMSIRPGVADLDMGGSHYAQVRIAVDGTHYLKGMAVYDKNLPPGVDVVFNTNKKNTGDPKDALKPLKKLPLLDDDGKIVRDKDGKALDSDQIDNDNPFGASIKPGGQRGKLNIVNEAGDWNEWSKSTASQMLAKQKDTLAKEQLDKLATRKREDLDEILALTNPAVKQKLLQSFADDVDSAAVHLQGAAMDRQATKVILPVNNMKDTEIYAPTFKNGERVALIRYPHGGTFEIPELTVNNKQPDAKRLLGNAVDAVGINSKVAERLSGADFDGDSVVVIPNNSGKIKSTPALEGLKGFDPKTRYPAYEGMKPMTSKQTQLEMGNVSNLITDMTIKGANTHEIAAAVRHSMVVIDAEKHKLNYKQSAIDNGIPHLKEKYQGGPRKGASTLLSKSTSETKVPHRQMGYRVDPSTGEKIYKETGKGYYRKDKNGNLTDQWVPKTSNSTKGAEAKDAHTLSSGTKVEKIYADHSNRLKAMSNEARKAMVSTKPIPYSPSAKKVYHAEVNSLNAKLNVALKNAPRERQAQVLANAVIRQKKDANPGMQSDELKKVSARALATARARTGANKDRVVITDTEWEAIQAGAISNNKLTQILTHSDLDKVKELATPRQNKVMTTQKQQRARNLLASGRTPSEVAQILGVPVSTLTSSLK</t>
  </si>
  <si>
    <t>Mossy_91</t>
  </si>
  <si>
    <t xml:space="preserve">60764, with a glimmer score of 5.39. This supports the start here. </t>
  </si>
  <si>
    <t xml:space="preserve">Both NCBI and Phages DB hit on a lot of the same phages and have low e scores. The protien sequences also match up exactly with Mossy's protien sequnce. This supports the start at 60764. </t>
  </si>
  <si>
    <t>There is an ORF in frame 2 and immediatley you run into a stop codon upstream from the auto start. This is supportive of the start at 60764.</t>
  </si>
  <si>
    <t>There is a significant RBS with a spacer of 8 and a z score of 2.761. This supports the start at 60764.</t>
  </si>
  <si>
    <t xml:space="preserve">There seems to be coding potential before the start codon, despite there being a stop codon immediatley before the auto start. This is most likely due to the coding potential continuing from the previous gene. Overall the coding potential continues throughout the gene. </t>
  </si>
  <si>
    <t xml:space="preserve">Mossy has the most annotated start and it calls it the start. This is found in 42.3% of the phages and is called the start 93.7% of the time when present. This supports the start at 60764. This is the correct starterator report. </t>
  </si>
  <si>
    <t>http://phages.wustl.edu/starterator/Pham707Report.pdf</t>
  </si>
  <si>
    <t>ATGGATGAGTACATGCTATCGACTGCAGACAATCCATTCAATCCATTCACTGAGTGGCAACAGTGGTATGCATTCGATGCAAGAGAAGGGTACCACACCCCTGCCTACCTGGCACGGGTAGTGCGTACCTCGAGCGAACTGTCGGAAGCAGATCAGATTCTTGCATTAAATGATGGAATCGATGAGATCCTCCAGTATAACCTCACCGGCAACTATGTAAAGGTTATGCGCCCCGCCTCTGACAAGAAGTAA</t>
  </si>
  <si>
    <t>MDEYMLSTADNPFNPFTEWQQWYAFDAREGYHTPAYLARVVRTSSELSEADQILALNDGIDEILQYNLTGNYVKVMRPASDKK</t>
  </si>
</sst>
</file>

<file path=xl/styles.xml><?xml version="1.0" encoding="utf-8"?>
<styleSheet xmlns="http://schemas.openxmlformats.org/spreadsheetml/2006/main" xmlns:x14ac="http://schemas.microsoft.com/office/spreadsheetml/2009/9/ac" xmlns:mc="http://schemas.openxmlformats.org/markup-compatibility/2006">
  <fonts count="16">
    <font>
      <sz val="10.0"/>
      <color rgb="FF000000"/>
      <name val="Arial"/>
      <scheme val="minor"/>
    </font>
    <font>
      <b/>
      <color theme="1"/>
      <name val="Arial"/>
    </font>
    <font>
      <b/>
      <u/>
      <color rgb="FF0000FF"/>
      <name val="Arial"/>
    </font>
    <font>
      <color theme="1"/>
      <name val="Arial"/>
      <scheme val="minor"/>
    </font>
    <font>
      <sz val="12.0"/>
      <color rgb="FF000000"/>
      <name val="Calibri"/>
    </font>
    <font>
      <sz val="11.0"/>
      <color rgb="FF222222"/>
      <name val="&quot;Helvetica Neue&quot;"/>
    </font>
    <font>
      <sz val="11.0"/>
      <color rgb="FF222222"/>
      <name val="Arial"/>
    </font>
    <font>
      <u/>
      <color rgb="FF0000FF"/>
    </font>
    <font>
      <u/>
      <color rgb="FF0000FF"/>
    </font>
    <font>
      <color theme="1"/>
      <name val="Arial"/>
    </font>
    <font>
      <u/>
      <color rgb="FF1155CC"/>
      <name val="Arial"/>
    </font>
    <font>
      <color rgb="FF000000"/>
      <name val="Arial"/>
    </font>
    <font>
      <u/>
      <color rgb="FF1155CC"/>
      <name val="Arial"/>
    </font>
    <font>
      <u/>
      <color rgb="FF1155CC"/>
      <name val="Arial"/>
    </font>
    <font>
      <sz val="11.0"/>
      <color rgb="FF1F1F1F"/>
      <name val="&quot;Google Sans&quot;"/>
    </font>
    <font>
      <color rgb="FF222222"/>
      <name val="&quot;Helvetica Neue&quot;"/>
    </font>
  </fonts>
  <fills count="4">
    <fill>
      <patternFill patternType="none"/>
    </fill>
    <fill>
      <patternFill patternType="lightGray"/>
    </fill>
    <fill>
      <patternFill patternType="solid">
        <fgColor rgb="FFFFFFFF"/>
        <bgColor rgb="FFFFFFFF"/>
      </patternFill>
    </fill>
    <fill>
      <patternFill patternType="solid">
        <fgColor rgb="FFF9F9F9"/>
        <bgColor rgb="FFF9F9F9"/>
      </patternFill>
    </fill>
  </fills>
  <borders count="3">
    <border/>
    <border>
      <right style="thin">
        <color rgb="FF000000"/>
      </right>
    </border>
    <border>
      <right style="thin">
        <color rgb="FF000000"/>
      </right>
      <bottom style="thin">
        <color rgb="FF00000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0" fillId="0" fontId="1" numFmtId="0" xfId="0" applyAlignment="1" applyFont="1">
      <alignment vertical="bottom"/>
    </xf>
    <xf borderId="0" fillId="0" fontId="1" numFmtId="0" xfId="0" applyAlignment="1" applyFont="1">
      <alignment readingOrder="0" vertical="bottom"/>
    </xf>
    <xf borderId="0" fillId="0" fontId="1" numFmtId="0" xfId="0" applyAlignment="1" applyFont="1">
      <alignment horizontal="left" readingOrder="0" vertical="bottom"/>
    </xf>
    <xf borderId="0" fillId="0" fontId="1" numFmtId="0" xfId="0" applyAlignment="1" applyFont="1">
      <alignment readingOrder="0" vertical="bottom"/>
    </xf>
    <xf borderId="0" fillId="0" fontId="2" numFmtId="0" xfId="0" applyAlignment="1" applyFont="1">
      <alignment readingOrder="0" vertical="bottom"/>
    </xf>
    <xf borderId="1" fillId="0" fontId="1" numFmtId="0" xfId="0" applyAlignment="1" applyBorder="1" applyFont="1">
      <alignment readingOrder="0" vertical="bottom"/>
    </xf>
    <xf borderId="0" fillId="0" fontId="3" numFmtId="0" xfId="0" applyAlignment="1" applyFont="1">
      <alignment readingOrder="0"/>
    </xf>
    <xf borderId="0" fillId="0" fontId="4" numFmtId="0" xfId="0" applyAlignment="1" applyFont="1">
      <alignment horizontal="right" readingOrder="0" shrinkToFit="0" vertical="bottom" wrapText="0"/>
    </xf>
    <xf borderId="0" fillId="0" fontId="4" numFmtId="0" xfId="0" applyAlignment="1" applyFont="1">
      <alignment readingOrder="0" shrinkToFit="0" vertical="bottom" wrapText="0"/>
    </xf>
    <xf borderId="0" fillId="0" fontId="4" numFmtId="0" xfId="0" applyAlignment="1" applyFont="1">
      <alignment horizontal="left" readingOrder="0" shrinkToFit="0" vertical="bottom" wrapText="0"/>
    </xf>
    <xf borderId="0" fillId="0" fontId="3" numFmtId="0" xfId="0" applyFont="1"/>
    <xf borderId="0" fillId="2" fontId="5" numFmtId="0" xfId="0" applyAlignment="1" applyFill="1" applyFont="1">
      <alignment horizontal="left" readingOrder="0"/>
    </xf>
    <xf borderId="0" fillId="2" fontId="6" numFmtId="0" xfId="0" applyAlignment="1" applyFont="1">
      <alignment readingOrder="0"/>
    </xf>
    <xf borderId="0" fillId="0" fontId="7" numFmtId="0" xfId="0" applyAlignment="1" applyFont="1">
      <alignment readingOrder="0"/>
    </xf>
    <xf borderId="0" fillId="0" fontId="8" numFmtId="0" xfId="0" applyAlignment="1" applyFont="1">
      <alignment readingOrder="0"/>
    </xf>
    <xf borderId="0" fillId="0" fontId="9" numFmtId="0" xfId="0" applyAlignment="1" applyFont="1">
      <alignment vertical="bottom"/>
    </xf>
    <xf borderId="0" fillId="0" fontId="9" numFmtId="0" xfId="0" applyAlignment="1" applyFont="1">
      <alignment horizontal="right" vertical="bottom"/>
    </xf>
    <xf borderId="0" fillId="0" fontId="10" numFmtId="0" xfId="0" applyAlignment="1" applyFont="1">
      <alignment vertical="bottom"/>
    </xf>
    <xf borderId="0" fillId="2" fontId="11" numFmtId="0" xfId="0" applyAlignment="1" applyFont="1">
      <alignment horizontal="left" readingOrder="0"/>
    </xf>
    <xf borderId="0" fillId="0" fontId="12" numFmtId="0" xfId="0" applyAlignment="1" applyFont="1">
      <alignment vertical="bottom"/>
    </xf>
    <xf borderId="0" fillId="0" fontId="9" numFmtId="0" xfId="0" applyAlignment="1" applyFont="1">
      <alignment readingOrder="0" shrinkToFit="0" vertical="bottom" wrapText="0"/>
    </xf>
    <xf borderId="0" fillId="0" fontId="9" numFmtId="0" xfId="0" applyAlignment="1" applyFont="1">
      <alignment readingOrder="0" vertical="bottom"/>
    </xf>
    <xf borderId="0" fillId="0" fontId="13" numFmtId="0" xfId="0" applyAlignment="1" applyFont="1">
      <alignment shrinkToFit="0" vertical="bottom" wrapText="0"/>
    </xf>
    <xf borderId="0" fillId="0" fontId="9" numFmtId="0" xfId="0" applyAlignment="1" applyFont="1">
      <alignment shrinkToFit="0" vertical="bottom" wrapText="0"/>
    </xf>
    <xf borderId="0" fillId="2" fontId="14" numFmtId="0" xfId="0" applyAlignment="1" applyFont="1">
      <alignment readingOrder="0"/>
    </xf>
    <xf borderId="0" fillId="0" fontId="3" numFmtId="0" xfId="0" applyAlignment="1" applyFont="1">
      <alignment readingOrder="0"/>
    </xf>
    <xf borderId="0" fillId="0" fontId="11" numFmtId="0" xfId="0" applyAlignment="1" applyFont="1">
      <alignment horizontal="left" readingOrder="0"/>
    </xf>
    <xf borderId="0" fillId="2" fontId="4" numFmtId="0" xfId="0" applyAlignment="1" applyFont="1">
      <alignment horizontal="left" readingOrder="0"/>
    </xf>
    <xf borderId="2" fillId="2" fontId="11" numFmtId="0" xfId="0" applyAlignment="1" applyBorder="1" applyFont="1">
      <alignment horizontal="left" readingOrder="0" shrinkToFit="0" vertical="bottom" wrapText="1"/>
    </xf>
    <xf borderId="0" fillId="3" fontId="15" numFmtId="0" xfId="0" applyAlignment="1" applyFill="1" applyFont="1">
      <alignment horizontal="left" readingOrder="0"/>
    </xf>
    <xf borderId="0" fillId="2" fontId="11" numFmtId="0" xfId="0" applyAlignment="1" applyFont="1">
      <alignment horizontal="left" readingOrder="0" shrinkToFit="0" wrapText="0"/>
    </xf>
    <xf borderId="0" fillId="0" fontId="3" numFmtId="0" xfId="0" applyAlignment="1" applyFont="1">
      <alignment horizontal="left"/>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phages.wustl.edu/starterator/Pham706Report.pdf" TargetMode="External"/><Relationship Id="rId84" Type="http://schemas.openxmlformats.org/officeDocument/2006/relationships/hyperlink" Target="http://phages.wustl.edu/starterator/Pham4183Report.pdf" TargetMode="External"/><Relationship Id="rId83" Type="http://schemas.openxmlformats.org/officeDocument/2006/relationships/hyperlink" Target="http://phages.wustl.edu/starterator/Pham3774Report.pdf" TargetMode="External"/><Relationship Id="rId42" Type="http://schemas.openxmlformats.org/officeDocument/2006/relationships/hyperlink" Target="http://phages.wustl.edu/starterator/Pham8505Report.pdf" TargetMode="External"/><Relationship Id="rId86" Type="http://schemas.openxmlformats.org/officeDocument/2006/relationships/hyperlink" Target="http://phages.wustl.edu/starterator/Pham3687Report.pdf" TargetMode="External"/><Relationship Id="rId41" Type="http://schemas.openxmlformats.org/officeDocument/2006/relationships/hyperlink" Target="http://phages.wustl.edu/starterator/Pham61699Report.pdf" TargetMode="External"/><Relationship Id="rId85" Type="http://schemas.openxmlformats.org/officeDocument/2006/relationships/hyperlink" Target="http://phages.wustl.edu/starterator/Pham4367Report.pdf" TargetMode="External"/><Relationship Id="rId44" Type="http://schemas.openxmlformats.org/officeDocument/2006/relationships/hyperlink" Target="http://phages.wustl.edu/starterator/Pham10969Report.pdf" TargetMode="External"/><Relationship Id="rId88" Type="http://schemas.openxmlformats.org/officeDocument/2006/relationships/hyperlink" Target="http://phages.wustl.edu/starterator/Pham703Report.pdf" TargetMode="External"/><Relationship Id="rId43" Type="http://schemas.openxmlformats.org/officeDocument/2006/relationships/hyperlink" Target="http://phages.wustl.edu/starterator/Pham2900Report.pdf" TargetMode="External"/><Relationship Id="rId87" Type="http://schemas.openxmlformats.org/officeDocument/2006/relationships/hyperlink" Target="http://phages.wustl.edu/starterator/Pham704Report.pdf" TargetMode="External"/><Relationship Id="rId46" Type="http://schemas.openxmlformats.org/officeDocument/2006/relationships/hyperlink" Target="http://phages.wustl.edu/starterator/Pham2840Report.pdf" TargetMode="External"/><Relationship Id="rId45" Type="http://schemas.openxmlformats.org/officeDocument/2006/relationships/hyperlink" Target="http://phages.wustl.edu/starterator/Pham2853Report.pdf" TargetMode="External"/><Relationship Id="rId89" Type="http://schemas.openxmlformats.org/officeDocument/2006/relationships/hyperlink" Target="http://phages.wustl.edu/starterator/Pham747Report.pdf" TargetMode="External"/><Relationship Id="rId80" Type="http://schemas.openxmlformats.org/officeDocument/2006/relationships/hyperlink" Target="http://phages.wustl.edu/starterator/Pham64859Report.pdf" TargetMode="External"/><Relationship Id="rId82" Type="http://schemas.openxmlformats.org/officeDocument/2006/relationships/hyperlink" Target="http://phages.wustl.edu/starterator/Pham1631Report.pdf" TargetMode="External"/><Relationship Id="rId81" Type="http://schemas.openxmlformats.org/officeDocument/2006/relationships/hyperlink" Target="http://phages.wustl.edu/starterator/Pham1631Report.pdf" TargetMode="External"/><Relationship Id="rId1" Type="http://schemas.openxmlformats.org/officeDocument/2006/relationships/comments" Target="../comments1.xml"/><Relationship Id="rId2" Type="http://schemas.openxmlformats.org/officeDocument/2006/relationships/hyperlink" Target="https://docs.google.com/spreadsheets/d/1Zznqud1l091pa7TKwEcsnYouS4NItfJM3S2B-onLS9w/edit" TargetMode="External"/><Relationship Id="rId3" Type="http://schemas.openxmlformats.org/officeDocument/2006/relationships/hyperlink" Target="http://phages.wustl.edu/starterator/Pham67139Report.pdf" TargetMode="External"/><Relationship Id="rId4" Type="http://schemas.openxmlformats.org/officeDocument/2006/relationships/hyperlink" Target="http://phages.wustl.edu/starterator/Pham2368Report.pdf" TargetMode="External"/><Relationship Id="rId9" Type="http://schemas.openxmlformats.org/officeDocument/2006/relationships/hyperlink" Target="http://phages.wustl.edu/starterator/Pham54586Report.pdf" TargetMode="External"/><Relationship Id="rId48" Type="http://schemas.openxmlformats.org/officeDocument/2006/relationships/hyperlink" Target="http://phages.wustl.edu/starterator/Pham53121Report.pdf" TargetMode="External"/><Relationship Id="rId47" Type="http://schemas.openxmlformats.org/officeDocument/2006/relationships/hyperlink" Target="http://phages.wustl.edu/starterator/Pham6551Report.pdf" TargetMode="External"/><Relationship Id="rId49" Type="http://schemas.openxmlformats.org/officeDocument/2006/relationships/hyperlink" Target="http://phages.wustl.edu/starterator/Pham2813Report.pdf" TargetMode="External"/><Relationship Id="rId5" Type="http://schemas.openxmlformats.org/officeDocument/2006/relationships/hyperlink" Target="http://phages.wustl.edu/starterator/Pham2721Report.pdf" TargetMode="External"/><Relationship Id="rId6" Type="http://schemas.openxmlformats.org/officeDocument/2006/relationships/hyperlink" Target="http://phages.wustl.edu/starterator/Pham2805Report.pdf" TargetMode="External"/><Relationship Id="rId7" Type="http://schemas.openxmlformats.org/officeDocument/2006/relationships/hyperlink" Target="http://phages.wustl.edu/starterator/Pham67326Report.pdf" TargetMode="External"/><Relationship Id="rId8" Type="http://schemas.openxmlformats.org/officeDocument/2006/relationships/hyperlink" Target="http://phages.wustl.edu/starterator/Pham3703Report.pdf" TargetMode="External"/><Relationship Id="rId73" Type="http://schemas.openxmlformats.org/officeDocument/2006/relationships/hyperlink" Target="http://phages.wustl.edu/starterator/Pham2797Report.pdf" TargetMode="External"/><Relationship Id="rId72" Type="http://schemas.openxmlformats.org/officeDocument/2006/relationships/hyperlink" Target="http://phages.wustl.edu/starterator/Pham4177Report.pdf" TargetMode="External"/><Relationship Id="rId31" Type="http://schemas.openxmlformats.org/officeDocument/2006/relationships/hyperlink" Target="http://phages.wustl.edu/starterator/Pham2684Report.pdf" TargetMode="External"/><Relationship Id="rId75" Type="http://schemas.openxmlformats.org/officeDocument/2006/relationships/hyperlink" Target="http://phages.wustl.edu/starterator/Pham2866Report.pdf" TargetMode="External"/><Relationship Id="rId30" Type="http://schemas.openxmlformats.org/officeDocument/2006/relationships/hyperlink" Target="http://phages.wustl.edu/starterator/Pham179Report.pdf" TargetMode="External"/><Relationship Id="rId74" Type="http://schemas.openxmlformats.org/officeDocument/2006/relationships/hyperlink" Target="http://phages.wustl.edu/starterator/Pham5494Report.pdf" TargetMode="External"/><Relationship Id="rId33" Type="http://schemas.openxmlformats.org/officeDocument/2006/relationships/hyperlink" Target="http://phages.wustl.edu/starterator/Pham68584Report.pdf" TargetMode="External"/><Relationship Id="rId77" Type="http://schemas.openxmlformats.org/officeDocument/2006/relationships/hyperlink" Target="http://phages.wustl.edu/starterator/Pham3042Report.pdf" TargetMode="External"/><Relationship Id="rId32" Type="http://schemas.openxmlformats.org/officeDocument/2006/relationships/hyperlink" Target="http://phages.wustl.edu/starterator/Pham2755Report.pdf" TargetMode="External"/><Relationship Id="rId76" Type="http://schemas.openxmlformats.org/officeDocument/2006/relationships/hyperlink" Target="http://phages.wustl.edu/starterator/Pham63924Report.pdf" TargetMode="External"/><Relationship Id="rId35" Type="http://schemas.openxmlformats.org/officeDocument/2006/relationships/hyperlink" Target="http://phages.wustl.edu/starterator/Pham68711Report.pdf" TargetMode="External"/><Relationship Id="rId79" Type="http://schemas.openxmlformats.org/officeDocument/2006/relationships/hyperlink" Target="http://phages.wustl.edu/starterator/Pham56683Report.pdf" TargetMode="External"/><Relationship Id="rId34" Type="http://schemas.openxmlformats.org/officeDocument/2006/relationships/hyperlink" Target="http://phages.wustl.edu/starterator/Pham705Report.pdf" TargetMode="External"/><Relationship Id="rId78" Type="http://schemas.openxmlformats.org/officeDocument/2006/relationships/hyperlink" Target="http://phages.wustl.edu/starterator/Pham2351Report.pdf" TargetMode="External"/><Relationship Id="rId71" Type="http://schemas.openxmlformats.org/officeDocument/2006/relationships/hyperlink" Target="http://phages.wustl.edu/starterator/Pham67135Report.pdf" TargetMode="External"/><Relationship Id="rId70" Type="http://schemas.openxmlformats.org/officeDocument/2006/relationships/hyperlink" Target="http://phages.wustl.edu/starterator/Pham3923Report.pdf" TargetMode="External"/><Relationship Id="rId37" Type="http://schemas.openxmlformats.org/officeDocument/2006/relationships/hyperlink" Target="http://phages.wustl.edu/starterator/Pham56690Report.pdf" TargetMode="External"/><Relationship Id="rId36" Type="http://schemas.openxmlformats.org/officeDocument/2006/relationships/hyperlink" Target="http://phages.wustl.edu/starterator/Pham68712Report.pdf" TargetMode="External"/><Relationship Id="rId39" Type="http://schemas.openxmlformats.org/officeDocument/2006/relationships/hyperlink" Target="http://phages.wustl.edu/starterator/Pham4553Report.pdf" TargetMode="External"/><Relationship Id="rId38" Type="http://schemas.openxmlformats.org/officeDocument/2006/relationships/hyperlink" Target="http://phages.wustl.edu/starterator/Pham3009Report.pdf" TargetMode="External"/><Relationship Id="rId62" Type="http://schemas.openxmlformats.org/officeDocument/2006/relationships/hyperlink" Target="http://phages.wustl.edu/starterator/Pham711Report.pdf" TargetMode="External"/><Relationship Id="rId61" Type="http://schemas.openxmlformats.org/officeDocument/2006/relationships/hyperlink" Target="http://phages.wustl.edu/starterator/Pham2215Report.pdf" TargetMode="External"/><Relationship Id="rId20" Type="http://schemas.openxmlformats.org/officeDocument/2006/relationships/hyperlink" Target="http://phages.wustl.edu/starterator/Pham28799Report.pdf" TargetMode="External"/><Relationship Id="rId64" Type="http://schemas.openxmlformats.org/officeDocument/2006/relationships/hyperlink" Target="http://phages.wustl.edu/starterator/Pham62435Report.pdf" TargetMode="External"/><Relationship Id="rId63" Type="http://schemas.openxmlformats.org/officeDocument/2006/relationships/hyperlink" Target="http://phages.wustl.edu/starterator/Pham183Report.pdf" TargetMode="External"/><Relationship Id="rId22" Type="http://schemas.openxmlformats.org/officeDocument/2006/relationships/hyperlink" Target="http://phages.wustl.edu/starterator/Pham62171Report.pdf" TargetMode="External"/><Relationship Id="rId66" Type="http://schemas.openxmlformats.org/officeDocument/2006/relationships/hyperlink" Target="http://phages.wustl.edu/starterator/Pham699Report.pdf" TargetMode="External"/><Relationship Id="rId21" Type="http://schemas.openxmlformats.org/officeDocument/2006/relationships/hyperlink" Target="http://phages.wustl.edu/starterator/Pham64683Report.pdf" TargetMode="External"/><Relationship Id="rId65" Type="http://schemas.openxmlformats.org/officeDocument/2006/relationships/hyperlink" Target="http://phages.wustl.edu/starterator/Pham700Report.pdf" TargetMode="External"/><Relationship Id="rId24" Type="http://schemas.openxmlformats.org/officeDocument/2006/relationships/hyperlink" Target="http://phages.wustl.edu/starterator/Pham2732Report.pdf" TargetMode="External"/><Relationship Id="rId68" Type="http://schemas.openxmlformats.org/officeDocument/2006/relationships/hyperlink" Target="http://phages.wustl.edu/starterator/Pham5114Report.pdf" TargetMode="External"/><Relationship Id="rId23" Type="http://schemas.openxmlformats.org/officeDocument/2006/relationships/hyperlink" Target="http://phages.wustl.edu/starterator/Pham701Report.pdf" TargetMode="External"/><Relationship Id="rId67" Type="http://schemas.openxmlformats.org/officeDocument/2006/relationships/hyperlink" Target="http://phages.wustl.edu/starterator/Pham2800Report.pdf" TargetMode="External"/><Relationship Id="rId60" Type="http://schemas.openxmlformats.org/officeDocument/2006/relationships/hyperlink" Target="http://phages.wustl.edu/starterator/Pham68718Report.pdf" TargetMode="External"/><Relationship Id="rId26" Type="http://schemas.openxmlformats.org/officeDocument/2006/relationships/hyperlink" Target="http://phages.wustl.edu/starterator/Pham716Report.pdf" TargetMode="External"/><Relationship Id="rId25" Type="http://schemas.openxmlformats.org/officeDocument/2006/relationships/hyperlink" Target="http://phages.wustl.edu/starterator/Pham708Report.pdf" TargetMode="External"/><Relationship Id="rId69" Type="http://schemas.openxmlformats.org/officeDocument/2006/relationships/hyperlink" Target="http://phages.wustl.edu/starterator/Pham66949Report.pdf" TargetMode="External"/><Relationship Id="rId28" Type="http://schemas.openxmlformats.org/officeDocument/2006/relationships/hyperlink" Target="http://phages.wustl.edu/starterator/Pham179Report.pdf" TargetMode="External"/><Relationship Id="rId27" Type="http://schemas.openxmlformats.org/officeDocument/2006/relationships/hyperlink" Target="http://phages.wustl.edu/starterator/Pham65679Report.pdf" TargetMode="External"/><Relationship Id="rId29" Type="http://schemas.openxmlformats.org/officeDocument/2006/relationships/hyperlink" Target="http://phages.wustl.edu/starterator/Pham715Report.pdf" TargetMode="External"/><Relationship Id="rId51" Type="http://schemas.openxmlformats.org/officeDocument/2006/relationships/hyperlink" Target="http://phages.wustl.edu/starterator/Pham2843Report.pdf" TargetMode="External"/><Relationship Id="rId50" Type="http://schemas.openxmlformats.org/officeDocument/2006/relationships/hyperlink" Target="http://phages.wustl.edu/starterator/Pham2682Report.pdf" TargetMode="External"/><Relationship Id="rId94" Type="http://schemas.openxmlformats.org/officeDocument/2006/relationships/vmlDrawing" Target="../drawings/vmlDrawing1.vml"/><Relationship Id="rId53" Type="http://schemas.openxmlformats.org/officeDocument/2006/relationships/hyperlink" Target="http://phages.wustl.edu/starterator/Pham2837Report.pdf" TargetMode="External"/><Relationship Id="rId52" Type="http://schemas.openxmlformats.org/officeDocument/2006/relationships/hyperlink" Target="http://phages.wustl.edu/starterator/Pham65013Report.pdf" TargetMode="External"/><Relationship Id="rId11" Type="http://schemas.openxmlformats.org/officeDocument/2006/relationships/hyperlink" Target="http://phages.wustl.edu/starterator/Pham722Report.pdf" TargetMode="External"/><Relationship Id="rId55" Type="http://schemas.openxmlformats.org/officeDocument/2006/relationships/hyperlink" Target="http://phages.wustl.edu/starterator/Pham8143Report.pdf" TargetMode="External"/><Relationship Id="rId10" Type="http://schemas.openxmlformats.org/officeDocument/2006/relationships/hyperlink" Target="http://phages.wustl.edu/starterator/Pham61654Report.pdf" TargetMode="External"/><Relationship Id="rId54" Type="http://schemas.openxmlformats.org/officeDocument/2006/relationships/hyperlink" Target="http://phages.wustl.edu/starterator/Pham183Report.pdf" TargetMode="External"/><Relationship Id="rId13" Type="http://schemas.openxmlformats.org/officeDocument/2006/relationships/hyperlink" Target="http://phages.wustl.edu/starterator/Pham2806Report.pdf" TargetMode="External"/><Relationship Id="rId57" Type="http://schemas.openxmlformats.org/officeDocument/2006/relationships/hyperlink" Target="http://phages.wustl.edu/starterator/Pham3262Report.pdf" TargetMode="External"/><Relationship Id="rId12" Type="http://schemas.openxmlformats.org/officeDocument/2006/relationships/hyperlink" Target="http://phages.wustl.edu/starterator/Pham7090Report.pdf" TargetMode="External"/><Relationship Id="rId56" Type="http://schemas.openxmlformats.org/officeDocument/2006/relationships/hyperlink" Target="http://phages.wustl.edu/starterator/Pham61085Report.pdf" TargetMode="External"/><Relationship Id="rId91" Type="http://schemas.openxmlformats.org/officeDocument/2006/relationships/hyperlink" Target="http://phages.wustl.edu/starterator/Pham712Report.pdf" TargetMode="External"/><Relationship Id="rId90" Type="http://schemas.openxmlformats.org/officeDocument/2006/relationships/hyperlink" Target="http://phages.wustl.edu/starterator/Pham714Report.pdf" TargetMode="External"/><Relationship Id="rId93" Type="http://schemas.openxmlformats.org/officeDocument/2006/relationships/drawing" Target="../drawings/drawing1.xml"/><Relationship Id="rId92" Type="http://schemas.openxmlformats.org/officeDocument/2006/relationships/hyperlink" Target="http://phages.wustl.edu/starterator/Pham707Report.pdf" TargetMode="External"/><Relationship Id="rId15" Type="http://schemas.openxmlformats.org/officeDocument/2006/relationships/hyperlink" Target="http://phages.wustl.edu/starterator/Pham2699Report.pdf" TargetMode="External"/><Relationship Id="rId59" Type="http://schemas.openxmlformats.org/officeDocument/2006/relationships/hyperlink" Target="http://phages.wustl.edu/starterator/Pham64754Report.pdf" TargetMode="External"/><Relationship Id="rId14" Type="http://schemas.openxmlformats.org/officeDocument/2006/relationships/hyperlink" Target="http://phages.wustl.edu/starterator/Pham68710Report.pdf" TargetMode="External"/><Relationship Id="rId58" Type="http://schemas.openxmlformats.org/officeDocument/2006/relationships/hyperlink" Target="http://phages.wustl.edu/starterator/Pham2829Report.pdf" TargetMode="External"/><Relationship Id="rId17" Type="http://schemas.openxmlformats.org/officeDocument/2006/relationships/hyperlink" Target="http://phages.wustl.edu/starterator/Pham3029Report.pdf" TargetMode="External"/><Relationship Id="rId16" Type="http://schemas.openxmlformats.org/officeDocument/2006/relationships/hyperlink" Target="http://phages.wustl.edu/starterator/Pham710Report.pdf" TargetMode="External"/><Relationship Id="rId19" Type="http://schemas.openxmlformats.org/officeDocument/2006/relationships/hyperlink" Target="http://phages.wustl.edu/starterator/Pham31049Report.pdf" TargetMode="External"/><Relationship Id="rId18" Type="http://schemas.openxmlformats.org/officeDocument/2006/relationships/hyperlink" Target="http://phages.wustl.edu/starterator/Pham57621Report.pdf"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xSplit="2.0" ySplit="2.0" topLeftCell="C3" activePane="bottomRight" state="frozen"/>
      <selection activeCell="C1" sqref="C1" pane="topRight"/>
      <selection activeCell="A3" sqref="A3" pane="bottomLeft"/>
      <selection activeCell="C3" sqref="C3" pane="bottomRight"/>
    </sheetView>
  </sheetViews>
  <sheetFormatPr customHeight="1" defaultColWidth="12.63" defaultRowHeight="15.75"/>
  <cols>
    <col customWidth="1" min="1" max="1" width="14.13"/>
    <col customWidth="1" min="5" max="5" width="25.13"/>
    <col customWidth="1" min="6" max="6" width="31.38"/>
    <col customWidth="1" min="7" max="7" width="16.25"/>
    <col customWidth="1" min="8" max="8" width="14.75"/>
    <col customWidth="1" min="9" max="9" width="9.0"/>
    <col customWidth="1" min="10" max="10" width="11.38"/>
    <col customWidth="1" min="15" max="15" width="96.13"/>
  </cols>
  <sheetData>
    <row r="1">
      <c r="A1" s="1"/>
      <c r="B1" s="1"/>
      <c r="C1" s="1"/>
      <c r="D1" s="1"/>
      <c r="E1" s="2"/>
      <c r="F1" s="3">
        <f>counta(F3:F93)-countif(F3:F93,"function unknown")</f>
        <v>26</v>
      </c>
      <c r="G1" s="3"/>
      <c r="H1" s="4"/>
      <c r="I1" s="1"/>
      <c r="J1" s="1"/>
      <c r="K1" s="1"/>
      <c r="L1" s="1"/>
      <c r="M1" s="1"/>
      <c r="N1" s="1"/>
      <c r="O1" s="4"/>
      <c r="P1" s="1"/>
      <c r="Q1" s="1"/>
      <c r="R1" s="1"/>
      <c r="S1" s="1"/>
      <c r="T1" s="1"/>
      <c r="U1" s="4"/>
      <c r="V1" s="1"/>
      <c r="W1" s="1"/>
      <c r="X1" s="1"/>
      <c r="Y1" s="1"/>
      <c r="Z1" s="1"/>
      <c r="AA1" s="1"/>
      <c r="AB1" s="4"/>
      <c r="AC1" s="1"/>
    </row>
    <row r="2">
      <c r="A2" s="1" t="s">
        <v>0</v>
      </c>
      <c r="B2" s="4" t="s">
        <v>1</v>
      </c>
      <c r="C2" s="1" t="s">
        <v>2</v>
      </c>
      <c r="D2" s="1" t="s">
        <v>3</v>
      </c>
      <c r="E2" s="5" t="s">
        <v>4</v>
      </c>
      <c r="F2" s="3" t="s">
        <v>5</v>
      </c>
      <c r="G2" s="3" t="s">
        <v>6</v>
      </c>
      <c r="H2" s="4" t="s">
        <v>7</v>
      </c>
      <c r="I2" s="1" t="s">
        <v>8</v>
      </c>
      <c r="J2" s="1" t="s">
        <v>9</v>
      </c>
      <c r="K2" s="1" t="s">
        <v>10</v>
      </c>
      <c r="L2" s="1" t="s">
        <v>11</v>
      </c>
      <c r="M2" s="1" t="s">
        <v>12</v>
      </c>
      <c r="N2" s="1" t="s">
        <v>13</v>
      </c>
      <c r="O2" s="4" t="s">
        <v>14</v>
      </c>
      <c r="P2" s="1" t="s">
        <v>15</v>
      </c>
      <c r="Q2" s="1" t="s">
        <v>16</v>
      </c>
      <c r="R2" s="1" t="s">
        <v>17</v>
      </c>
      <c r="S2" s="1" t="s">
        <v>18</v>
      </c>
      <c r="T2" s="1" t="s">
        <v>19</v>
      </c>
      <c r="U2" s="4" t="s">
        <v>20</v>
      </c>
      <c r="V2" s="1" t="s">
        <v>21</v>
      </c>
      <c r="W2" s="1" t="s">
        <v>22</v>
      </c>
      <c r="X2" s="1" t="s">
        <v>23</v>
      </c>
      <c r="Y2" s="1" t="s">
        <v>24</v>
      </c>
      <c r="Z2" s="1" t="s">
        <v>25</v>
      </c>
      <c r="AA2" s="1" t="s">
        <v>26</v>
      </c>
      <c r="AB2" s="6" t="s">
        <v>27</v>
      </c>
      <c r="AC2" s="1" t="s">
        <v>28</v>
      </c>
      <c r="AF2" s="7" t="s">
        <v>29</v>
      </c>
      <c r="AG2" s="7" t="s">
        <v>30</v>
      </c>
    </row>
    <row r="3">
      <c r="A3" s="8">
        <v>1.0</v>
      </c>
      <c r="B3" s="9" t="s">
        <v>31</v>
      </c>
      <c r="C3" s="7" t="s">
        <v>32</v>
      </c>
      <c r="D3" s="7" t="s">
        <v>32</v>
      </c>
      <c r="E3" s="7" t="s">
        <v>33</v>
      </c>
      <c r="F3" s="10" t="s">
        <v>34</v>
      </c>
      <c r="G3" s="10"/>
      <c r="H3" s="8">
        <v>220.0</v>
      </c>
      <c r="I3" s="8">
        <v>549.0</v>
      </c>
      <c r="J3" s="7">
        <v>220.0</v>
      </c>
      <c r="K3" s="8">
        <v>549.0</v>
      </c>
      <c r="L3" s="11">
        <f t="shared" ref="L3:M3" si="1">J3-H3</f>
        <v>0</v>
      </c>
      <c r="M3" s="11">
        <f t="shared" si="1"/>
        <v>0</v>
      </c>
      <c r="N3" s="7">
        <v>387.0</v>
      </c>
      <c r="O3" s="7" t="s">
        <v>35</v>
      </c>
      <c r="P3" s="7" t="s">
        <v>36</v>
      </c>
      <c r="Q3" s="8">
        <v>330.0</v>
      </c>
      <c r="R3" s="11">
        <f>Q3/3</f>
        <v>110</v>
      </c>
      <c r="S3" s="8">
        <v>1.0</v>
      </c>
      <c r="T3" s="12" t="s">
        <v>37</v>
      </c>
      <c r="U3" s="7">
        <v>67139.0</v>
      </c>
      <c r="V3" s="13" t="s">
        <v>38</v>
      </c>
      <c r="W3" s="7" t="s">
        <v>39</v>
      </c>
      <c r="X3" s="7" t="s">
        <v>40</v>
      </c>
      <c r="Y3" s="7" t="s">
        <v>41</v>
      </c>
      <c r="Z3" s="7" t="s">
        <v>42</v>
      </c>
      <c r="AA3" s="7" t="s">
        <v>43</v>
      </c>
      <c r="AB3" s="14" t="s">
        <v>44</v>
      </c>
      <c r="AF3" s="9" t="s">
        <v>45</v>
      </c>
      <c r="AG3" s="9" t="s">
        <v>46</v>
      </c>
    </row>
    <row r="4">
      <c r="A4" s="8"/>
      <c r="B4" s="9" t="s">
        <v>47</v>
      </c>
      <c r="C4" s="7" t="s">
        <v>32</v>
      </c>
      <c r="D4" s="7"/>
      <c r="E4" s="7" t="s">
        <v>48</v>
      </c>
      <c r="F4" s="10" t="s">
        <v>34</v>
      </c>
      <c r="G4" s="10"/>
      <c r="H4" s="8" t="s">
        <v>49</v>
      </c>
      <c r="I4" s="8" t="s">
        <v>49</v>
      </c>
      <c r="J4" s="7">
        <v>542.0</v>
      </c>
      <c r="K4" s="8">
        <v>745.0</v>
      </c>
      <c r="L4" s="7" t="s">
        <v>49</v>
      </c>
      <c r="M4" s="7" t="s">
        <v>49</v>
      </c>
      <c r="N4" s="11">
        <f t="shared" ref="N4:N5" si="3">J4-K3-1</f>
        <v>-8</v>
      </c>
      <c r="O4" s="7"/>
      <c r="P4" s="7" t="s">
        <v>36</v>
      </c>
      <c r="Q4" s="8">
        <v>201.0</v>
      </c>
      <c r="R4" s="7">
        <v>67.0</v>
      </c>
      <c r="S4" s="8">
        <v>2.0</v>
      </c>
      <c r="T4" s="7"/>
      <c r="U4" s="7">
        <v>2368.0</v>
      </c>
      <c r="V4" s="7" t="s">
        <v>50</v>
      </c>
      <c r="W4" s="7" t="s">
        <v>51</v>
      </c>
      <c r="X4" s="7" t="s">
        <v>52</v>
      </c>
      <c r="Y4" s="7" t="s">
        <v>49</v>
      </c>
      <c r="Z4" s="7" t="s">
        <v>53</v>
      </c>
      <c r="AA4" s="7" t="s">
        <v>54</v>
      </c>
      <c r="AB4" s="15" t="s">
        <v>55</v>
      </c>
      <c r="AF4" s="9" t="s">
        <v>56</v>
      </c>
      <c r="AG4" s="9" t="s">
        <v>57</v>
      </c>
    </row>
    <row r="5">
      <c r="A5" s="8">
        <v>2.0</v>
      </c>
      <c r="B5" s="9" t="s">
        <v>58</v>
      </c>
      <c r="C5" s="7" t="s">
        <v>59</v>
      </c>
      <c r="D5" s="7" t="s">
        <v>32</v>
      </c>
      <c r="E5" s="7" t="s">
        <v>60</v>
      </c>
      <c r="F5" s="10" t="s">
        <v>34</v>
      </c>
      <c r="G5" s="10"/>
      <c r="H5" s="8">
        <v>758.0</v>
      </c>
      <c r="I5" s="8">
        <v>1108.0</v>
      </c>
      <c r="J5" s="7">
        <v>758.0</v>
      </c>
      <c r="K5" s="8">
        <v>1108.0</v>
      </c>
      <c r="L5" s="11">
        <f t="shared" ref="L5:M5" si="2">J5-H5</f>
        <v>0</v>
      </c>
      <c r="M5" s="11">
        <f t="shared" si="2"/>
        <v>0</v>
      </c>
      <c r="N5" s="11">
        <f t="shared" si="3"/>
        <v>12</v>
      </c>
      <c r="O5" s="7" t="s">
        <v>61</v>
      </c>
      <c r="P5" s="7" t="s">
        <v>36</v>
      </c>
      <c r="Q5" s="8">
        <v>351.0</v>
      </c>
      <c r="R5" s="11">
        <f t="shared" ref="R5:R10" si="5">Q5/3</f>
        <v>117</v>
      </c>
      <c r="S5" s="8">
        <v>2.0</v>
      </c>
      <c r="T5" s="7" t="s">
        <v>62</v>
      </c>
      <c r="U5" s="7">
        <v>2721.0</v>
      </c>
      <c r="V5" s="7" t="s">
        <v>63</v>
      </c>
      <c r="W5" s="7" t="s">
        <v>64</v>
      </c>
      <c r="X5" s="7" t="s">
        <v>65</v>
      </c>
      <c r="Y5" s="7" t="s">
        <v>66</v>
      </c>
      <c r="Z5" s="7" t="s">
        <v>67</v>
      </c>
      <c r="AA5" s="7" t="s">
        <v>68</v>
      </c>
      <c r="AB5" s="15" t="s">
        <v>69</v>
      </c>
      <c r="AF5" s="9" t="s">
        <v>70</v>
      </c>
      <c r="AG5" s="9" t="s">
        <v>71</v>
      </c>
    </row>
    <row r="6">
      <c r="A6" s="8">
        <v>3.0</v>
      </c>
      <c r="B6" s="9" t="s">
        <v>72</v>
      </c>
      <c r="C6" s="7" t="s">
        <v>60</v>
      </c>
      <c r="D6" s="7" t="s">
        <v>32</v>
      </c>
      <c r="E6" s="7" t="s">
        <v>59</v>
      </c>
      <c r="F6" s="10" t="s">
        <v>34</v>
      </c>
      <c r="G6" s="10"/>
      <c r="H6" s="8">
        <v>1101.0</v>
      </c>
      <c r="I6" s="8">
        <v>1418.0</v>
      </c>
      <c r="J6" s="7">
        <v>1101.0</v>
      </c>
      <c r="K6" s="8">
        <v>1418.0</v>
      </c>
      <c r="L6" s="11">
        <f t="shared" ref="L6:M6" si="4">J6-H6</f>
        <v>0</v>
      </c>
      <c r="M6" s="11">
        <f t="shared" si="4"/>
        <v>0</v>
      </c>
      <c r="N6" s="11">
        <f t="shared" ref="N6:N10" si="7">if(P6="plus",if(P5="plus",H6-K5-1,"CHECK"),"CHECK")</f>
        <v>-8</v>
      </c>
      <c r="O6" s="7" t="s">
        <v>73</v>
      </c>
      <c r="P6" s="7" t="s">
        <v>36</v>
      </c>
      <c r="Q6" s="8">
        <v>318.0</v>
      </c>
      <c r="R6" s="11">
        <f t="shared" si="5"/>
        <v>106</v>
      </c>
      <c r="S6" s="8">
        <v>1.0</v>
      </c>
      <c r="T6" s="7" t="s">
        <v>37</v>
      </c>
      <c r="U6" s="7">
        <v>2805.0</v>
      </c>
      <c r="V6" s="7" t="s">
        <v>74</v>
      </c>
      <c r="W6" s="7" t="s">
        <v>75</v>
      </c>
      <c r="X6" s="7" t="s">
        <v>76</v>
      </c>
      <c r="Y6" s="7" t="s">
        <v>77</v>
      </c>
      <c r="Z6" s="7" t="s">
        <v>78</v>
      </c>
      <c r="AA6" s="7" t="s">
        <v>79</v>
      </c>
      <c r="AB6" s="14" t="s">
        <v>80</v>
      </c>
      <c r="AF6" s="9" t="s">
        <v>81</v>
      </c>
      <c r="AG6" s="9" t="s">
        <v>82</v>
      </c>
    </row>
    <row r="7">
      <c r="A7" s="8">
        <v>4.0</v>
      </c>
      <c r="B7" s="9" t="s">
        <v>83</v>
      </c>
      <c r="C7" s="7" t="s">
        <v>84</v>
      </c>
      <c r="D7" s="7" t="s">
        <v>32</v>
      </c>
      <c r="E7" s="7" t="s">
        <v>84</v>
      </c>
      <c r="F7" s="10" t="s">
        <v>85</v>
      </c>
      <c r="G7" s="10" t="s">
        <v>86</v>
      </c>
      <c r="H7" s="8">
        <v>1428.0</v>
      </c>
      <c r="I7" s="8">
        <v>2261.0</v>
      </c>
      <c r="J7" s="7">
        <v>1428.0</v>
      </c>
      <c r="K7" s="8">
        <v>2261.0</v>
      </c>
      <c r="L7" s="11">
        <f t="shared" ref="L7:M7" si="6">J7-H7</f>
        <v>0</v>
      </c>
      <c r="M7" s="11">
        <f t="shared" si="6"/>
        <v>0</v>
      </c>
      <c r="N7" s="11">
        <f t="shared" si="7"/>
        <v>9</v>
      </c>
      <c r="O7" s="7" t="s">
        <v>49</v>
      </c>
      <c r="P7" s="7" t="s">
        <v>36</v>
      </c>
      <c r="Q7" s="8">
        <v>834.0</v>
      </c>
      <c r="R7" s="11">
        <f t="shared" si="5"/>
        <v>278</v>
      </c>
      <c r="S7" s="8">
        <v>1.0</v>
      </c>
      <c r="T7" s="7" t="s">
        <v>62</v>
      </c>
      <c r="U7" s="7">
        <v>67326.0</v>
      </c>
      <c r="V7" s="7" t="s">
        <v>87</v>
      </c>
      <c r="W7" s="7" t="s">
        <v>88</v>
      </c>
      <c r="X7" s="7" t="s">
        <v>89</v>
      </c>
      <c r="Y7" s="7" t="s">
        <v>90</v>
      </c>
      <c r="Z7" s="7" t="s">
        <v>91</v>
      </c>
      <c r="AA7" s="7" t="s">
        <v>92</v>
      </c>
      <c r="AB7" s="14" t="s">
        <v>93</v>
      </c>
      <c r="AF7" s="9" t="s">
        <v>94</v>
      </c>
      <c r="AG7" s="9" t="s">
        <v>95</v>
      </c>
    </row>
    <row r="8">
      <c r="A8" s="8">
        <v>5.0</v>
      </c>
      <c r="B8" s="9" t="s">
        <v>96</v>
      </c>
      <c r="C8" s="7" t="s">
        <v>48</v>
      </c>
      <c r="D8" s="7" t="s">
        <v>32</v>
      </c>
      <c r="E8" s="7" t="s">
        <v>33</v>
      </c>
      <c r="F8" s="10" t="s">
        <v>34</v>
      </c>
      <c r="G8" s="10"/>
      <c r="H8" s="8">
        <v>2291.0</v>
      </c>
      <c r="I8" s="8">
        <v>3067.0</v>
      </c>
      <c r="J8" s="7">
        <v>2261.0</v>
      </c>
      <c r="K8" s="8">
        <v>3067.0</v>
      </c>
      <c r="L8" s="11">
        <f t="shared" ref="L8:M8" si="8">J8-H8</f>
        <v>-30</v>
      </c>
      <c r="M8" s="11">
        <f t="shared" si="8"/>
        <v>0</v>
      </c>
      <c r="N8" s="11">
        <f t="shared" si="7"/>
        <v>29</v>
      </c>
      <c r="O8" s="7" t="s">
        <v>49</v>
      </c>
      <c r="P8" s="7" t="s">
        <v>36</v>
      </c>
      <c r="Q8" s="8">
        <v>777.0</v>
      </c>
      <c r="R8" s="11">
        <f t="shared" si="5"/>
        <v>259</v>
      </c>
      <c r="S8" s="8">
        <v>1.0</v>
      </c>
      <c r="T8" s="7" t="s">
        <v>37</v>
      </c>
      <c r="U8" s="7">
        <v>3703.0</v>
      </c>
      <c r="V8" s="7" t="s">
        <v>97</v>
      </c>
      <c r="W8" s="7" t="s">
        <v>98</v>
      </c>
      <c r="X8" s="7" t="s">
        <v>99</v>
      </c>
      <c r="Y8" s="7" t="s">
        <v>100</v>
      </c>
      <c r="Z8" s="7" t="s">
        <v>101</v>
      </c>
      <c r="AA8" s="7" t="s">
        <v>102</v>
      </c>
      <c r="AB8" s="15" t="s">
        <v>103</v>
      </c>
      <c r="AC8" s="7" t="s">
        <v>104</v>
      </c>
      <c r="AF8" s="9" t="s">
        <v>105</v>
      </c>
      <c r="AG8" s="9" t="s">
        <v>106</v>
      </c>
    </row>
    <row r="9">
      <c r="A9" s="8">
        <v>6.0</v>
      </c>
      <c r="B9" s="9" t="s">
        <v>107</v>
      </c>
      <c r="C9" s="7" t="s">
        <v>33</v>
      </c>
      <c r="D9" s="7" t="s">
        <v>32</v>
      </c>
      <c r="E9" s="7" t="s">
        <v>48</v>
      </c>
      <c r="F9" s="10" t="s">
        <v>108</v>
      </c>
      <c r="G9" s="10" t="s">
        <v>109</v>
      </c>
      <c r="H9" s="8">
        <v>3064.0</v>
      </c>
      <c r="I9" s="8">
        <v>3714.0</v>
      </c>
      <c r="J9" s="7">
        <v>3064.0</v>
      </c>
      <c r="K9" s="8">
        <v>3714.0</v>
      </c>
      <c r="L9" s="11">
        <f t="shared" ref="L9:M9" si="9">J9-H9</f>
        <v>0</v>
      </c>
      <c r="M9" s="11">
        <f t="shared" si="9"/>
        <v>0</v>
      </c>
      <c r="N9" s="11">
        <f t="shared" si="7"/>
        <v>-4</v>
      </c>
      <c r="O9" s="7" t="s">
        <v>49</v>
      </c>
      <c r="P9" s="7" t="s">
        <v>36</v>
      </c>
      <c r="Q9" s="8">
        <v>651.0</v>
      </c>
      <c r="R9" s="11">
        <f t="shared" si="5"/>
        <v>217</v>
      </c>
      <c r="S9" s="8">
        <v>1.0</v>
      </c>
      <c r="T9" s="7" t="s">
        <v>62</v>
      </c>
      <c r="U9" s="7">
        <v>61909.0</v>
      </c>
      <c r="V9" s="7" t="s">
        <v>110</v>
      </c>
      <c r="W9" s="7" t="s">
        <v>111</v>
      </c>
      <c r="X9" s="7" t="s">
        <v>112</v>
      </c>
      <c r="Y9" s="7" t="s">
        <v>113</v>
      </c>
      <c r="Z9" s="7" t="s">
        <v>114</v>
      </c>
      <c r="AA9" s="7" t="s">
        <v>115</v>
      </c>
      <c r="AB9" s="14" t="s">
        <v>116</v>
      </c>
      <c r="AF9" s="9" t="s">
        <v>117</v>
      </c>
      <c r="AG9" s="9" t="s">
        <v>118</v>
      </c>
    </row>
    <row r="10">
      <c r="A10" s="8">
        <v>7.0</v>
      </c>
      <c r="B10" s="9" t="s">
        <v>119</v>
      </c>
      <c r="C10" s="7" t="s">
        <v>59</v>
      </c>
      <c r="D10" s="7" t="s">
        <v>84</v>
      </c>
      <c r="E10" s="7" t="s">
        <v>60</v>
      </c>
      <c r="F10" s="10" t="s">
        <v>34</v>
      </c>
      <c r="G10" s="10"/>
      <c r="H10" s="8">
        <v>3734.0</v>
      </c>
      <c r="I10" s="8">
        <v>4090.0</v>
      </c>
      <c r="J10" s="8">
        <v>3734.0</v>
      </c>
      <c r="K10" s="8">
        <v>4090.0</v>
      </c>
      <c r="L10" s="11">
        <f t="shared" ref="L10:M10" si="10">J10-H10</f>
        <v>0</v>
      </c>
      <c r="M10" s="11">
        <f t="shared" si="10"/>
        <v>0</v>
      </c>
      <c r="N10" s="11">
        <f t="shared" si="7"/>
        <v>19</v>
      </c>
      <c r="O10" s="7" t="s">
        <v>49</v>
      </c>
      <c r="P10" s="7" t="s">
        <v>36</v>
      </c>
      <c r="Q10" s="8">
        <v>357.0</v>
      </c>
      <c r="R10" s="11">
        <f t="shared" si="5"/>
        <v>119</v>
      </c>
      <c r="S10" s="8">
        <v>2.0</v>
      </c>
      <c r="T10" s="7" t="s">
        <v>120</v>
      </c>
      <c r="U10" s="7">
        <v>61654.0</v>
      </c>
      <c r="V10" s="7" t="s">
        <v>121</v>
      </c>
      <c r="W10" s="7" t="s">
        <v>122</v>
      </c>
      <c r="X10" s="7" t="s">
        <v>123</v>
      </c>
      <c r="Y10" s="7" t="s">
        <v>124</v>
      </c>
      <c r="Z10" s="7" t="s">
        <v>125</v>
      </c>
      <c r="AA10" s="7" t="s">
        <v>126</v>
      </c>
      <c r="AB10" s="14" t="s">
        <v>127</v>
      </c>
      <c r="AC10" s="7" t="s">
        <v>128</v>
      </c>
      <c r="AF10" s="9" t="s">
        <v>129</v>
      </c>
      <c r="AG10" s="9" t="s">
        <v>130</v>
      </c>
    </row>
    <row r="11">
      <c r="A11" s="8"/>
      <c r="B11" s="9" t="s">
        <v>131</v>
      </c>
      <c r="C11" s="7" t="s">
        <v>32</v>
      </c>
      <c r="D11" s="7"/>
      <c r="E11" s="7" t="s">
        <v>59</v>
      </c>
      <c r="F11" s="10" t="s">
        <v>132</v>
      </c>
      <c r="G11" s="10" t="s">
        <v>133</v>
      </c>
      <c r="H11" s="8" t="s">
        <v>49</v>
      </c>
      <c r="I11" s="8" t="s">
        <v>49</v>
      </c>
      <c r="J11" s="7">
        <v>4077.0</v>
      </c>
      <c r="K11" s="8">
        <v>4490.0</v>
      </c>
      <c r="L11" s="7" t="s">
        <v>49</v>
      </c>
      <c r="M11" s="7" t="s">
        <v>49</v>
      </c>
      <c r="N11" s="11">
        <f t="shared" ref="N11:N12" si="12">J11-K10-1</f>
        <v>-14</v>
      </c>
      <c r="O11" s="7"/>
      <c r="P11" s="7"/>
      <c r="Q11" s="8"/>
      <c r="S11" s="8"/>
      <c r="T11" s="7" t="s">
        <v>120</v>
      </c>
      <c r="U11" s="7">
        <v>722.0</v>
      </c>
      <c r="V11" s="7" t="s">
        <v>50</v>
      </c>
      <c r="W11" s="7"/>
      <c r="X11" s="7"/>
      <c r="Y11" s="7" t="s">
        <v>49</v>
      </c>
      <c r="Z11" s="7" t="s">
        <v>134</v>
      </c>
      <c r="AA11" s="7"/>
      <c r="AB11" s="14" t="s">
        <v>135</v>
      </c>
      <c r="AF11" s="9" t="s">
        <v>136</v>
      </c>
      <c r="AG11" s="9" t="s">
        <v>137</v>
      </c>
    </row>
    <row r="12">
      <c r="A12" s="8">
        <v>10.0</v>
      </c>
      <c r="B12" s="9" t="s">
        <v>138</v>
      </c>
      <c r="C12" s="7" t="s">
        <v>84</v>
      </c>
      <c r="D12" s="7" t="s">
        <v>59</v>
      </c>
      <c r="E12" s="7" t="s">
        <v>84</v>
      </c>
      <c r="F12" s="10" t="s">
        <v>139</v>
      </c>
      <c r="G12" s="10" t="s">
        <v>140</v>
      </c>
      <c r="H12" s="8">
        <v>5013.0</v>
      </c>
      <c r="I12" s="8">
        <v>5792.0</v>
      </c>
      <c r="J12" s="7">
        <v>4506.0</v>
      </c>
      <c r="K12" s="8">
        <v>5792.0</v>
      </c>
      <c r="L12" s="11">
        <f t="shared" ref="L12:M12" si="11">J12-H12</f>
        <v>-507</v>
      </c>
      <c r="M12" s="11">
        <f t="shared" si="11"/>
        <v>0</v>
      </c>
      <c r="N12" s="11">
        <f t="shared" si="12"/>
        <v>15</v>
      </c>
      <c r="O12" s="7" t="s">
        <v>141</v>
      </c>
      <c r="P12" s="7" t="s">
        <v>36</v>
      </c>
      <c r="Q12" s="8">
        <v>780.0</v>
      </c>
      <c r="R12" s="11">
        <f t="shared" ref="R12:R44" si="14">Q12/3</f>
        <v>260</v>
      </c>
      <c r="S12" s="8">
        <v>1.0</v>
      </c>
      <c r="T12" s="7" t="s">
        <v>120</v>
      </c>
      <c r="U12" s="7">
        <v>7090.0</v>
      </c>
      <c r="V12" s="7" t="s">
        <v>142</v>
      </c>
      <c r="W12" s="7" t="s">
        <v>143</v>
      </c>
      <c r="X12" s="7" t="s">
        <v>144</v>
      </c>
      <c r="Y12" s="7" t="s">
        <v>145</v>
      </c>
      <c r="Z12" s="7" t="s">
        <v>146</v>
      </c>
      <c r="AA12" s="7" t="s">
        <v>147</v>
      </c>
      <c r="AB12" s="14" t="s">
        <v>148</v>
      </c>
      <c r="AF12" s="9" t="s">
        <v>149</v>
      </c>
      <c r="AG12" s="9" t="s">
        <v>150</v>
      </c>
    </row>
    <row r="13">
      <c r="A13" s="8">
        <v>11.0</v>
      </c>
      <c r="B13" s="9" t="s">
        <v>151</v>
      </c>
      <c r="C13" s="7" t="s">
        <v>59</v>
      </c>
      <c r="D13" s="7" t="s">
        <v>33</v>
      </c>
      <c r="E13" s="7" t="s">
        <v>33</v>
      </c>
      <c r="F13" s="10" t="s">
        <v>152</v>
      </c>
      <c r="G13" s="10" t="s">
        <v>153</v>
      </c>
      <c r="H13" s="8">
        <v>5792.0</v>
      </c>
      <c r="I13" s="8">
        <v>6226.0</v>
      </c>
      <c r="J13" s="7">
        <v>5792.0</v>
      </c>
      <c r="K13" s="8">
        <v>6226.0</v>
      </c>
      <c r="L13" s="11">
        <f t="shared" ref="L13:M13" si="13">J13-H13</f>
        <v>0</v>
      </c>
      <c r="M13" s="11">
        <f t="shared" si="13"/>
        <v>0</v>
      </c>
      <c r="N13" s="11">
        <f t="shared" ref="N13:N33" si="16">if(P13="plus",if(P12="plus",H13-K12-1,"CHECK"),"CHECK")</f>
        <v>-1</v>
      </c>
      <c r="O13" s="7" t="s">
        <v>154</v>
      </c>
      <c r="P13" s="7" t="s">
        <v>36</v>
      </c>
      <c r="Q13" s="8">
        <v>435.0</v>
      </c>
      <c r="R13" s="11">
        <f t="shared" si="14"/>
        <v>145</v>
      </c>
      <c r="S13" s="8">
        <v>1.0</v>
      </c>
      <c r="T13" s="16" t="s">
        <v>37</v>
      </c>
      <c r="U13" s="17">
        <v>2806.0</v>
      </c>
      <c r="V13" s="16" t="s">
        <v>155</v>
      </c>
      <c r="W13" s="16" t="s">
        <v>156</v>
      </c>
      <c r="X13" s="16" t="s">
        <v>157</v>
      </c>
      <c r="Y13" s="16" t="s">
        <v>158</v>
      </c>
      <c r="Z13" s="16" t="s">
        <v>159</v>
      </c>
      <c r="AA13" s="16" t="s">
        <v>160</v>
      </c>
      <c r="AB13" s="18" t="s">
        <v>161</v>
      </c>
      <c r="AC13" s="19" t="s">
        <v>162</v>
      </c>
      <c r="AF13" s="9" t="s">
        <v>163</v>
      </c>
      <c r="AG13" s="9" t="s">
        <v>164</v>
      </c>
    </row>
    <row r="14">
      <c r="A14" s="8">
        <v>12.0</v>
      </c>
      <c r="B14" s="9" t="s">
        <v>165</v>
      </c>
      <c r="C14" s="7" t="s">
        <v>59</v>
      </c>
      <c r="D14" s="7" t="s">
        <v>33</v>
      </c>
      <c r="E14" s="7" t="s">
        <v>48</v>
      </c>
      <c r="F14" s="10" t="s">
        <v>34</v>
      </c>
      <c r="G14" s="10" t="s">
        <v>166</v>
      </c>
      <c r="H14" s="8">
        <v>6275.0</v>
      </c>
      <c r="I14" s="8">
        <v>6622.0</v>
      </c>
      <c r="J14" s="7">
        <v>6275.0</v>
      </c>
      <c r="K14" s="8">
        <v>6622.0</v>
      </c>
      <c r="L14" s="11">
        <f t="shared" ref="L14:M14" si="15">J14-H14</f>
        <v>0</v>
      </c>
      <c r="M14" s="11">
        <f t="shared" si="15"/>
        <v>0</v>
      </c>
      <c r="N14" s="11">
        <f t="shared" si="16"/>
        <v>48</v>
      </c>
      <c r="O14" s="7" t="s">
        <v>49</v>
      </c>
      <c r="P14" s="7" t="s">
        <v>36</v>
      </c>
      <c r="Q14" s="8">
        <v>348.0</v>
      </c>
      <c r="R14" s="11">
        <f t="shared" si="14"/>
        <v>116</v>
      </c>
      <c r="S14" s="8">
        <v>1.0</v>
      </c>
      <c r="T14" s="16" t="s">
        <v>62</v>
      </c>
      <c r="U14" s="17">
        <v>68710.0</v>
      </c>
      <c r="V14" s="16" t="s">
        <v>167</v>
      </c>
      <c r="W14" s="16" t="s">
        <v>168</v>
      </c>
      <c r="X14" s="16" t="s">
        <v>169</v>
      </c>
      <c r="Y14" s="16" t="s">
        <v>170</v>
      </c>
      <c r="Z14" s="16" t="s">
        <v>171</v>
      </c>
      <c r="AA14" s="16" t="s">
        <v>172</v>
      </c>
      <c r="AB14" s="20" t="s">
        <v>173</v>
      </c>
      <c r="AC14" s="21" t="s">
        <v>174</v>
      </c>
      <c r="AD14" s="16"/>
      <c r="AF14" s="9" t="s">
        <v>175</v>
      </c>
      <c r="AG14" s="9" t="s">
        <v>176</v>
      </c>
    </row>
    <row r="15">
      <c r="A15" s="8">
        <v>13.0</v>
      </c>
      <c r="B15" s="9" t="s">
        <v>177</v>
      </c>
      <c r="C15" s="7" t="s">
        <v>84</v>
      </c>
      <c r="E15" s="7" t="s">
        <v>60</v>
      </c>
      <c r="F15" s="10" t="s">
        <v>178</v>
      </c>
      <c r="G15" s="10" t="s">
        <v>179</v>
      </c>
      <c r="H15" s="8">
        <v>6619.0</v>
      </c>
      <c r="I15" s="8">
        <v>8340.0</v>
      </c>
      <c r="J15" s="7">
        <v>6619.0</v>
      </c>
      <c r="K15" s="8">
        <v>8340.0</v>
      </c>
      <c r="L15" s="11">
        <f t="shared" ref="L15:M15" si="17">J15-H15</f>
        <v>0</v>
      </c>
      <c r="M15" s="11">
        <f t="shared" si="17"/>
        <v>0</v>
      </c>
      <c r="N15" s="11">
        <f t="shared" si="16"/>
        <v>-4</v>
      </c>
      <c r="O15" s="7" t="s">
        <v>49</v>
      </c>
      <c r="P15" s="7" t="s">
        <v>36</v>
      </c>
      <c r="Q15" s="8">
        <v>1722.0</v>
      </c>
      <c r="R15" s="11">
        <f t="shared" si="14"/>
        <v>574</v>
      </c>
      <c r="S15" s="8">
        <v>1.0</v>
      </c>
      <c r="T15" s="16" t="s">
        <v>37</v>
      </c>
      <c r="U15" s="17">
        <v>2699.0</v>
      </c>
      <c r="V15" s="16" t="s">
        <v>180</v>
      </c>
      <c r="W15" s="16" t="s">
        <v>181</v>
      </c>
      <c r="X15" s="22" t="s">
        <v>182</v>
      </c>
      <c r="Y15" s="22" t="s">
        <v>183</v>
      </c>
      <c r="Z15" s="16" t="s">
        <v>184</v>
      </c>
      <c r="AA15" s="22" t="s">
        <v>185</v>
      </c>
      <c r="AB15" s="23" t="s">
        <v>186</v>
      </c>
      <c r="AC15" s="16"/>
      <c r="AD15" s="16"/>
      <c r="AE15" s="16"/>
      <c r="AF15" s="9" t="s">
        <v>187</v>
      </c>
      <c r="AG15" s="9" t="s">
        <v>188</v>
      </c>
    </row>
    <row r="16">
      <c r="A16" s="8">
        <v>14.0</v>
      </c>
      <c r="B16" s="9" t="s">
        <v>189</v>
      </c>
      <c r="C16" s="7" t="s">
        <v>84</v>
      </c>
      <c r="E16" s="7" t="s">
        <v>59</v>
      </c>
      <c r="F16" s="10" t="s">
        <v>190</v>
      </c>
      <c r="G16" s="10" t="s">
        <v>191</v>
      </c>
      <c r="H16" s="8">
        <v>8374.0</v>
      </c>
      <c r="I16" s="8">
        <v>10119.0</v>
      </c>
      <c r="J16" s="7">
        <v>8374.0</v>
      </c>
      <c r="K16" s="8">
        <v>10119.0</v>
      </c>
      <c r="L16" s="11">
        <f t="shared" ref="L16:M16" si="18">J16-H16</f>
        <v>0</v>
      </c>
      <c r="M16" s="11">
        <f t="shared" si="18"/>
        <v>0</v>
      </c>
      <c r="N16" s="11">
        <f t="shared" si="16"/>
        <v>33</v>
      </c>
      <c r="O16" s="7" t="s">
        <v>49</v>
      </c>
      <c r="P16" s="7" t="s">
        <v>36</v>
      </c>
      <c r="Q16" s="8">
        <v>1746.0</v>
      </c>
      <c r="R16" s="11">
        <f t="shared" si="14"/>
        <v>582</v>
      </c>
      <c r="S16" s="8">
        <v>1.0</v>
      </c>
      <c r="T16" s="7" t="s">
        <v>37</v>
      </c>
      <c r="U16" s="7">
        <v>710.0</v>
      </c>
      <c r="V16" s="7" t="s">
        <v>192</v>
      </c>
      <c r="W16" s="7" t="s">
        <v>193</v>
      </c>
      <c r="X16" s="7" t="s">
        <v>194</v>
      </c>
      <c r="Y16" s="7" t="s">
        <v>195</v>
      </c>
      <c r="Z16" s="7" t="s">
        <v>196</v>
      </c>
      <c r="AA16" s="7" t="s">
        <v>197</v>
      </c>
      <c r="AB16" s="14" t="s">
        <v>198</v>
      </c>
      <c r="AC16" s="7"/>
      <c r="AF16" s="9" t="s">
        <v>199</v>
      </c>
      <c r="AG16" s="9" t="s">
        <v>200</v>
      </c>
    </row>
    <row r="17">
      <c r="A17" s="8">
        <v>15.0</v>
      </c>
      <c r="B17" s="9" t="s">
        <v>201</v>
      </c>
      <c r="C17" s="7" t="s">
        <v>60</v>
      </c>
      <c r="D17" s="7" t="s">
        <v>59</v>
      </c>
      <c r="E17" s="7" t="s">
        <v>84</v>
      </c>
      <c r="F17" s="10" t="s">
        <v>34</v>
      </c>
      <c r="G17" s="10"/>
      <c r="H17" s="8">
        <v>10137.0</v>
      </c>
      <c r="I17" s="8">
        <v>10514.0</v>
      </c>
      <c r="J17" s="7">
        <v>10137.0</v>
      </c>
      <c r="K17" s="8">
        <v>10514.0</v>
      </c>
      <c r="L17" s="11">
        <f t="shared" ref="L17:M17" si="19">J17-H17</f>
        <v>0</v>
      </c>
      <c r="M17" s="11">
        <f t="shared" si="19"/>
        <v>0</v>
      </c>
      <c r="N17" s="11">
        <f t="shared" si="16"/>
        <v>17</v>
      </c>
      <c r="O17" s="7" t="s">
        <v>49</v>
      </c>
      <c r="P17" s="7" t="s">
        <v>36</v>
      </c>
      <c r="Q17" s="8">
        <v>378.0</v>
      </c>
      <c r="R17" s="11">
        <f t="shared" si="14"/>
        <v>126</v>
      </c>
      <c r="S17" s="8">
        <v>1.0</v>
      </c>
      <c r="T17" s="16" t="s">
        <v>37</v>
      </c>
      <c r="U17" s="17">
        <v>3029.0</v>
      </c>
      <c r="V17" s="22" t="s">
        <v>202</v>
      </c>
      <c r="W17" s="16" t="s">
        <v>203</v>
      </c>
      <c r="X17" s="22" t="s">
        <v>204</v>
      </c>
      <c r="Y17" s="16" t="s">
        <v>205</v>
      </c>
      <c r="Z17" s="22" t="s">
        <v>206</v>
      </c>
      <c r="AA17" s="16" t="s">
        <v>207</v>
      </c>
      <c r="AB17" s="20" t="s">
        <v>208</v>
      </c>
      <c r="AC17" s="24" t="s">
        <v>209</v>
      </c>
      <c r="AF17" s="9" t="s">
        <v>210</v>
      </c>
      <c r="AG17" s="9" t="s">
        <v>211</v>
      </c>
    </row>
    <row r="18">
      <c r="A18" s="8">
        <v>16.0</v>
      </c>
      <c r="B18" s="9" t="s">
        <v>212</v>
      </c>
      <c r="C18" s="7" t="s">
        <v>60</v>
      </c>
      <c r="D18" s="7" t="s">
        <v>59</v>
      </c>
      <c r="E18" s="7" t="s">
        <v>33</v>
      </c>
      <c r="F18" s="10" t="s">
        <v>34</v>
      </c>
      <c r="G18" s="10"/>
      <c r="H18" s="8">
        <v>10537.0</v>
      </c>
      <c r="I18" s="8">
        <v>11652.0</v>
      </c>
      <c r="J18" s="7">
        <v>10528.0</v>
      </c>
      <c r="K18" s="8">
        <v>11652.0</v>
      </c>
      <c r="L18" s="11">
        <f t="shared" ref="L18:M18" si="20">J18-H18</f>
        <v>-9</v>
      </c>
      <c r="M18" s="11">
        <f t="shared" si="20"/>
        <v>0</v>
      </c>
      <c r="N18" s="11">
        <f t="shared" si="16"/>
        <v>22</v>
      </c>
      <c r="O18" s="7" t="s">
        <v>49</v>
      </c>
      <c r="P18" s="7" t="s">
        <v>36</v>
      </c>
      <c r="Q18" s="8">
        <v>1116.0</v>
      </c>
      <c r="R18" s="11">
        <f t="shared" si="14"/>
        <v>372</v>
      </c>
      <c r="S18" s="8">
        <v>1.0</v>
      </c>
      <c r="T18" s="16" t="s">
        <v>120</v>
      </c>
      <c r="U18" s="17">
        <v>57621.0</v>
      </c>
      <c r="V18" s="16" t="s">
        <v>213</v>
      </c>
      <c r="W18" s="16" t="s">
        <v>214</v>
      </c>
      <c r="X18" s="16" t="s">
        <v>215</v>
      </c>
      <c r="Y18" s="16" t="s">
        <v>216</v>
      </c>
      <c r="Z18" s="22" t="s">
        <v>217</v>
      </c>
      <c r="AA18" s="16" t="s">
        <v>218</v>
      </c>
      <c r="AB18" s="20" t="s">
        <v>219</v>
      </c>
      <c r="AC18" s="24" t="s">
        <v>220</v>
      </c>
      <c r="AF18" s="9" t="s">
        <v>221</v>
      </c>
      <c r="AG18" s="9" t="s">
        <v>222</v>
      </c>
    </row>
    <row r="19">
      <c r="A19" s="8">
        <v>17.0</v>
      </c>
      <c r="B19" s="9" t="s">
        <v>223</v>
      </c>
      <c r="C19" s="7" t="s">
        <v>60</v>
      </c>
      <c r="D19" s="7" t="s">
        <v>33</v>
      </c>
      <c r="E19" s="7" t="s">
        <v>48</v>
      </c>
      <c r="F19" s="10" t="s">
        <v>34</v>
      </c>
      <c r="G19" s="10" t="s">
        <v>224</v>
      </c>
      <c r="H19" s="8">
        <v>11669.0</v>
      </c>
      <c r="I19" s="8">
        <v>13213.0</v>
      </c>
      <c r="J19" s="7">
        <v>11669.0</v>
      </c>
      <c r="K19" s="8">
        <v>13213.0</v>
      </c>
      <c r="L19" s="11">
        <f t="shared" ref="L19:M19" si="21">J19-H19</f>
        <v>0</v>
      </c>
      <c r="M19" s="11">
        <f t="shared" si="21"/>
        <v>0</v>
      </c>
      <c r="N19" s="11">
        <f t="shared" si="16"/>
        <v>16</v>
      </c>
      <c r="O19" s="7" t="s">
        <v>49</v>
      </c>
      <c r="P19" s="7" t="s">
        <v>36</v>
      </c>
      <c r="Q19" s="8">
        <v>1545.0</v>
      </c>
      <c r="R19" s="11">
        <f t="shared" si="14"/>
        <v>515</v>
      </c>
      <c r="S19" s="8">
        <v>1.0</v>
      </c>
      <c r="T19" s="16" t="s">
        <v>37</v>
      </c>
      <c r="U19" s="17">
        <v>31049.0</v>
      </c>
      <c r="V19" s="16" t="s">
        <v>225</v>
      </c>
      <c r="W19" s="22" t="s">
        <v>226</v>
      </c>
      <c r="X19" s="16" t="s">
        <v>227</v>
      </c>
      <c r="Y19" s="16" t="s">
        <v>228</v>
      </c>
      <c r="Z19" s="16" t="s">
        <v>229</v>
      </c>
      <c r="AA19" s="16" t="s">
        <v>230</v>
      </c>
      <c r="AB19" s="20" t="s">
        <v>231</v>
      </c>
      <c r="AC19" s="24" t="s">
        <v>232</v>
      </c>
      <c r="AF19" s="9" t="s">
        <v>233</v>
      </c>
      <c r="AG19" s="9" t="s">
        <v>234</v>
      </c>
    </row>
    <row r="20">
      <c r="A20" s="8">
        <v>18.0</v>
      </c>
      <c r="B20" s="9" t="s">
        <v>235</v>
      </c>
      <c r="C20" s="7" t="s">
        <v>60</v>
      </c>
      <c r="D20" s="7" t="s">
        <v>48</v>
      </c>
      <c r="E20" s="7" t="s">
        <v>60</v>
      </c>
      <c r="F20" s="10" t="s">
        <v>34</v>
      </c>
      <c r="G20" s="10"/>
      <c r="H20" s="8">
        <v>13224.0</v>
      </c>
      <c r="I20" s="8">
        <v>13457.0</v>
      </c>
      <c r="J20" s="7">
        <v>13224.0</v>
      </c>
      <c r="K20" s="8">
        <v>13457.0</v>
      </c>
      <c r="L20" s="11">
        <f t="shared" ref="L20:M20" si="22">J20-H20</f>
        <v>0</v>
      </c>
      <c r="M20" s="11">
        <f t="shared" si="22"/>
        <v>0</v>
      </c>
      <c r="N20" s="11">
        <f t="shared" si="16"/>
        <v>10</v>
      </c>
      <c r="O20" s="7" t="s">
        <v>49</v>
      </c>
      <c r="P20" s="7" t="s">
        <v>36</v>
      </c>
      <c r="Q20" s="8">
        <v>234.0</v>
      </c>
      <c r="R20" s="11">
        <f t="shared" si="14"/>
        <v>78</v>
      </c>
      <c r="S20" s="8">
        <v>1.0</v>
      </c>
      <c r="T20" s="16" t="s">
        <v>37</v>
      </c>
      <c r="U20" s="17">
        <v>28799.0</v>
      </c>
      <c r="V20" s="16" t="s">
        <v>236</v>
      </c>
      <c r="W20" s="16" t="s">
        <v>237</v>
      </c>
      <c r="X20" s="16" t="s">
        <v>238</v>
      </c>
      <c r="Y20" s="16" t="s">
        <v>239</v>
      </c>
      <c r="Z20" s="16" t="s">
        <v>240</v>
      </c>
      <c r="AA20" s="16" t="s">
        <v>241</v>
      </c>
      <c r="AB20" s="18" t="s">
        <v>242</v>
      </c>
      <c r="AC20" s="21" t="s">
        <v>243</v>
      </c>
      <c r="AF20" s="9" t="s">
        <v>244</v>
      </c>
      <c r="AG20" s="9" t="s">
        <v>245</v>
      </c>
    </row>
    <row r="21">
      <c r="A21" s="8">
        <v>19.0</v>
      </c>
      <c r="B21" s="9" t="s">
        <v>246</v>
      </c>
      <c r="C21" s="7" t="s">
        <v>60</v>
      </c>
      <c r="D21" s="7" t="s">
        <v>48</v>
      </c>
      <c r="E21" s="7" t="s">
        <v>59</v>
      </c>
      <c r="F21" s="10" t="s">
        <v>34</v>
      </c>
      <c r="G21" s="10"/>
      <c r="H21" s="8">
        <v>13506.0</v>
      </c>
      <c r="I21" s="8">
        <v>14300.0</v>
      </c>
      <c r="J21" s="7">
        <v>13461.0</v>
      </c>
      <c r="K21" s="8">
        <v>14300.0</v>
      </c>
      <c r="L21" s="11">
        <f t="shared" ref="L21:M21" si="23">J21-H21</f>
        <v>-45</v>
      </c>
      <c r="M21" s="11">
        <f t="shared" si="23"/>
        <v>0</v>
      </c>
      <c r="N21" s="11">
        <f t="shared" si="16"/>
        <v>48</v>
      </c>
      <c r="O21" s="7" t="s">
        <v>49</v>
      </c>
      <c r="P21" s="7" t="s">
        <v>36</v>
      </c>
      <c r="Q21" s="8">
        <v>795.0</v>
      </c>
      <c r="R21" s="11">
        <f t="shared" si="14"/>
        <v>265</v>
      </c>
      <c r="S21" s="8">
        <v>1.0</v>
      </c>
      <c r="T21" s="7" t="s">
        <v>37</v>
      </c>
      <c r="U21" s="7">
        <v>64683.0</v>
      </c>
      <c r="V21" s="7" t="s">
        <v>247</v>
      </c>
      <c r="W21" s="7" t="s">
        <v>248</v>
      </c>
      <c r="X21" s="7" t="s">
        <v>238</v>
      </c>
      <c r="Y21" s="7" t="s">
        <v>249</v>
      </c>
      <c r="Z21" s="7" t="s">
        <v>250</v>
      </c>
      <c r="AA21" s="7" t="s">
        <v>251</v>
      </c>
      <c r="AB21" s="14" t="s">
        <v>252</v>
      </c>
      <c r="AC21" s="7" t="s">
        <v>253</v>
      </c>
      <c r="AF21" s="9" t="s">
        <v>254</v>
      </c>
      <c r="AG21" s="9" t="s">
        <v>255</v>
      </c>
    </row>
    <row r="22">
      <c r="A22" s="8">
        <v>20.0</v>
      </c>
      <c r="B22" s="9" t="s">
        <v>256</v>
      </c>
      <c r="C22" s="7" t="s">
        <v>59</v>
      </c>
      <c r="D22" s="7" t="s">
        <v>48</v>
      </c>
      <c r="E22" s="7" t="s">
        <v>84</v>
      </c>
      <c r="F22" s="10" t="s">
        <v>34</v>
      </c>
      <c r="G22" s="10"/>
      <c r="H22" s="8">
        <v>14297.0</v>
      </c>
      <c r="I22" s="8">
        <v>14848.0</v>
      </c>
      <c r="J22" s="7">
        <v>14297.0</v>
      </c>
      <c r="K22" s="8">
        <v>14848.0</v>
      </c>
      <c r="L22" s="11">
        <f t="shared" ref="L22:M22" si="24">J22-H22</f>
        <v>0</v>
      </c>
      <c r="M22" s="11">
        <f t="shared" si="24"/>
        <v>0</v>
      </c>
      <c r="N22" s="11">
        <f t="shared" si="16"/>
        <v>-4</v>
      </c>
      <c r="O22" s="7" t="s">
        <v>49</v>
      </c>
      <c r="P22" s="7" t="s">
        <v>36</v>
      </c>
      <c r="Q22" s="8">
        <v>552.0</v>
      </c>
      <c r="R22" s="11">
        <f t="shared" si="14"/>
        <v>184</v>
      </c>
      <c r="S22" s="8">
        <v>1.0</v>
      </c>
      <c r="T22" s="7" t="s">
        <v>62</v>
      </c>
      <c r="U22" s="7">
        <v>62171.0</v>
      </c>
      <c r="V22" s="7" t="s">
        <v>257</v>
      </c>
      <c r="W22" s="7" t="s">
        <v>258</v>
      </c>
      <c r="X22" s="7" t="s">
        <v>169</v>
      </c>
      <c r="Y22" s="7" t="s">
        <v>259</v>
      </c>
      <c r="Z22" s="7" t="s">
        <v>260</v>
      </c>
      <c r="AA22" s="7" t="s">
        <v>261</v>
      </c>
      <c r="AB22" s="15" t="s">
        <v>262</v>
      </c>
      <c r="AC22" s="7" t="s">
        <v>263</v>
      </c>
      <c r="AF22" s="9" t="s">
        <v>264</v>
      </c>
      <c r="AG22" s="9" t="s">
        <v>265</v>
      </c>
    </row>
    <row r="23">
      <c r="A23" s="8">
        <v>21.0</v>
      </c>
      <c r="B23" s="9" t="s">
        <v>266</v>
      </c>
      <c r="C23" s="7" t="s">
        <v>48</v>
      </c>
      <c r="D23" s="7" t="s">
        <v>60</v>
      </c>
      <c r="E23" s="7" t="s">
        <v>33</v>
      </c>
      <c r="F23" s="10" t="s">
        <v>267</v>
      </c>
      <c r="G23" s="10" t="s">
        <v>268</v>
      </c>
      <c r="H23" s="8">
        <v>14882.0</v>
      </c>
      <c r="I23" s="8">
        <v>16234.0</v>
      </c>
      <c r="J23" s="7">
        <v>14882.0</v>
      </c>
      <c r="K23" s="8">
        <v>16234.0</v>
      </c>
      <c r="L23" s="11">
        <f t="shared" ref="L23:M23" si="25">J23-H23</f>
        <v>0</v>
      </c>
      <c r="M23" s="11">
        <f t="shared" si="25"/>
        <v>0</v>
      </c>
      <c r="N23" s="11">
        <f t="shared" si="16"/>
        <v>33</v>
      </c>
      <c r="O23" s="7" t="s">
        <v>49</v>
      </c>
      <c r="P23" s="7" t="s">
        <v>36</v>
      </c>
      <c r="Q23" s="8">
        <v>1353.0</v>
      </c>
      <c r="R23" s="11">
        <f t="shared" si="14"/>
        <v>451</v>
      </c>
      <c r="S23" s="8">
        <v>1.0</v>
      </c>
      <c r="T23" s="7" t="s">
        <v>62</v>
      </c>
      <c r="U23" s="7">
        <v>701.0</v>
      </c>
      <c r="V23" s="7" t="s">
        <v>269</v>
      </c>
      <c r="W23" s="7" t="s">
        <v>270</v>
      </c>
      <c r="X23" s="7" t="s">
        <v>271</v>
      </c>
      <c r="Y23" s="7" t="s">
        <v>272</v>
      </c>
      <c r="Z23" s="7" t="s">
        <v>273</v>
      </c>
      <c r="AA23" s="7" t="s">
        <v>274</v>
      </c>
      <c r="AB23" s="14" t="s">
        <v>275</v>
      </c>
      <c r="AC23" s="7" t="s">
        <v>276</v>
      </c>
      <c r="AF23" s="9" t="s">
        <v>277</v>
      </c>
      <c r="AG23" s="9" t="s">
        <v>278</v>
      </c>
    </row>
    <row r="24">
      <c r="A24" s="8">
        <v>22.0</v>
      </c>
      <c r="B24" s="9" t="s">
        <v>279</v>
      </c>
      <c r="C24" s="7" t="s">
        <v>48</v>
      </c>
      <c r="D24" s="7" t="s">
        <v>60</v>
      </c>
      <c r="E24" s="7" t="s">
        <v>48</v>
      </c>
      <c r="F24" s="10" t="s">
        <v>34</v>
      </c>
      <c r="G24" s="10"/>
      <c r="H24" s="8">
        <v>16236.0</v>
      </c>
      <c r="I24" s="8">
        <v>16850.0</v>
      </c>
      <c r="J24" s="7">
        <v>16236.0</v>
      </c>
      <c r="K24" s="8">
        <v>16850.0</v>
      </c>
      <c r="L24" s="11">
        <f t="shared" ref="L24:M24" si="26">J24-H24</f>
        <v>0</v>
      </c>
      <c r="M24" s="11">
        <f t="shared" si="26"/>
        <v>0</v>
      </c>
      <c r="N24" s="11">
        <f t="shared" si="16"/>
        <v>1</v>
      </c>
      <c r="O24" s="7" t="s">
        <v>49</v>
      </c>
      <c r="P24" s="7" t="s">
        <v>36</v>
      </c>
      <c r="Q24" s="8">
        <v>615.0</v>
      </c>
      <c r="R24" s="11">
        <f t="shared" si="14"/>
        <v>205</v>
      </c>
      <c r="S24" s="8">
        <v>1.0</v>
      </c>
      <c r="T24" s="7" t="s">
        <v>37</v>
      </c>
      <c r="U24" s="7">
        <v>2732.0</v>
      </c>
      <c r="V24" s="7" t="s">
        <v>280</v>
      </c>
      <c r="W24" s="7" t="s">
        <v>281</v>
      </c>
      <c r="X24" s="7" t="s">
        <v>282</v>
      </c>
      <c r="Y24" s="7" t="s">
        <v>283</v>
      </c>
      <c r="Z24" s="7" t="s">
        <v>284</v>
      </c>
      <c r="AA24" s="7" t="s">
        <v>285</v>
      </c>
      <c r="AB24" s="14" t="s">
        <v>286</v>
      </c>
      <c r="AC24" s="7" t="s">
        <v>287</v>
      </c>
      <c r="AF24" s="9" t="s">
        <v>288</v>
      </c>
      <c r="AG24" s="9" t="s">
        <v>289</v>
      </c>
    </row>
    <row r="25">
      <c r="A25" s="8">
        <v>23.0</v>
      </c>
      <c r="B25" s="9" t="s">
        <v>290</v>
      </c>
      <c r="C25" s="7" t="s">
        <v>291</v>
      </c>
      <c r="D25" s="7" t="s">
        <v>60</v>
      </c>
      <c r="E25" s="7" t="s">
        <v>60</v>
      </c>
      <c r="F25" s="19" t="s">
        <v>292</v>
      </c>
      <c r="G25" s="10" t="s">
        <v>293</v>
      </c>
      <c r="H25" s="8">
        <v>16898.0</v>
      </c>
      <c r="I25" s="8">
        <v>19012.0</v>
      </c>
      <c r="J25" s="7">
        <v>16898.0</v>
      </c>
      <c r="K25" s="8">
        <v>19012.0</v>
      </c>
      <c r="L25" s="11">
        <f t="shared" ref="L25:M25" si="27">J25-H25</f>
        <v>0</v>
      </c>
      <c r="M25" s="11">
        <f t="shared" si="27"/>
        <v>0</v>
      </c>
      <c r="N25" s="11">
        <f t="shared" si="16"/>
        <v>47</v>
      </c>
      <c r="O25" s="7" t="s">
        <v>49</v>
      </c>
      <c r="P25" s="7" t="s">
        <v>36</v>
      </c>
      <c r="Q25" s="8">
        <v>2115.0</v>
      </c>
      <c r="R25" s="11">
        <f t="shared" si="14"/>
        <v>705</v>
      </c>
      <c r="S25" s="8">
        <v>1.0</v>
      </c>
      <c r="T25" s="7" t="s">
        <v>37</v>
      </c>
      <c r="U25" s="7">
        <v>708.0</v>
      </c>
      <c r="V25" s="7" t="s">
        <v>294</v>
      </c>
      <c r="W25" s="7" t="s">
        <v>295</v>
      </c>
      <c r="X25" s="7" t="s">
        <v>296</v>
      </c>
      <c r="Y25" s="7" t="s">
        <v>297</v>
      </c>
      <c r="Z25" s="7" t="s">
        <v>298</v>
      </c>
      <c r="AA25" s="7" t="s">
        <v>299</v>
      </c>
      <c r="AB25" s="15" t="s">
        <v>300</v>
      </c>
      <c r="AC25" s="7" t="s">
        <v>301</v>
      </c>
      <c r="AF25" s="9" t="s">
        <v>302</v>
      </c>
      <c r="AG25" s="9" t="s">
        <v>303</v>
      </c>
    </row>
    <row r="26">
      <c r="A26" s="8">
        <v>24.0</v>
      </c>
      <c r="B26" s="9" t="s">
        <v>304</v>
      </c>
      <c r="C26" s="7" t="s">
        <v>48</v>
      </c>
      <c r="D26" s="7" t="s">
        <v>60</v>
      </c>
      <c r="E26" s="7" t="s">
        <v>59</v>
      </c>
      <c r="F26" s="10" t="s">
        <v>34</v>
      </c>
      <c r="G26" s="10"/>
      <c r="H26" s="8">
        <v>19026.0</v>
      </c>
      <c r="I26" s="8">
        <v>19358.0</v>
      </c>
      <c r="J26" s="7">
        <v>19026.0</v>
      </c>
      <c r="K26" s="8">
        <v>19358.0</v>
      </c>
      <c r="L26" s="11">
        <f t="shared" ref="L26:M26" si="28">J26-H26</f>
        <v>0</v>
      </c>
      <c r="M26" s="11">
        <f t="shared" si="28"/>
        <v>0</v>
      </c>
      <c r="N26" s="11">
        <f t="shared" si="16"/>
        <v>13</v>
      </c>
      <c r="O26" s="7" t="s">
        <v>49</v>
      </c>
      <c r="P26" s="7" t="s">
        <v>36</v>
      </c>
      <c r="Q26" s="8">
        <v>333.0</v>
      </c>
      <c r="R26" s="11">
        <f t="shared" si="14"/>
        <v>111</v>
      </c>
      <c r="S26" s="8">
        <v>2.0</v>
      </c>
      <c r="T26" s="7" t="s">
        <v>37</v>
      </c>
      <c r="U26" s="7">
        <v>716.0</v>
      </c>
      <c r="V26" s="7" t="s">
        <v>305</v>
      </c>
      <c r="W26" s="7" t="s">
        <v>306</v>
      </c>
      <c r="X26" s="7" t="s">
        <v>307</v>
      </c>
      <c r="Y26" s="7" t="s">
        <v>308</v>
      </c>
      <c r="Z26" s="7" t="s">
        <v>309</v>
      </c>
      <c r="AA26" s="7" t="s">
        <v>310</v>
      </c>
      <c r="AB26" s="15" t="s">
        <v>311</v>
      </c>
      <c r="AC26" s="7" t="s">
        <v>312</v>
      </c>
      <c r="AF26" s="9" t="s">
        <v>313</v>
      </c>
      <c r="AG26" s="9" t="s">
        <v>314</v>
      </c>
    </row>
    <row r="27">
      <c r="A27" s="8">
        <v>25.0</v>
      </c>
      <c r="B27" s="9" t="s">
        <v>315</v>
      </c>
      <c r="C27" s="7" t="s">
        <v>48</v>
      </c>
      <c r="D27" s="7" t="s">
        <v>60</v>
      </c>
      <c r="E27" s="7" t="s">
        <v>84</v>
      </c>
      <c r="F27" s="10" t="s">
        <v>34</v>
      </c>
      <c r="G27" s="10" t="s">
        <v>316</v>
      </c>
      <c r="H27" s="8">
        <v>19339.0</v>
      </c>
      <c r="I27" s="8">
        <v>19641.0</v>
      </c>
      <c r="J27" s="7">
        <v>19339.0</v>
      </c>
      <c r="K27" s="8">
        <v>19641.0</v>
      </c>
      <c r="L27" s="11">
        <f t="shared" ref="L27:M27" si="29">J27-H27</f>
        <v>0</v>
      </c>
      <c r="M27" s="11">
        <f t="shared" si="29"/>
        <v>0</v>
      </c>
      <c r="N27" s="11">
        <f t="shared" si="16"/>
        <v>-20</v>
      </c>
      <c r="O27" s="7" t="s">
        <v>317</v>
      </c>
      <c r="P27" s="7" t="s">
        <v>36</v>
      </c>
      <c r="Q27" s="8">
        <v>303.0</v>
      </c>
      <c r="R27" s="11">
        <f t="shared" si="14"/>
        <v>101</v>
      </c>
      <c r="S27" s="8">
        <v>2.0</v>
      </c>
      <c r="T27" s="7" t="s">
        <v>37</v>
      </c>
      <c r="U27" s="7">
        <v>65679.0</v>
      </c>
      <c r="V27" s="7" t="s">
        <v>318</v>
      </c>
      <c r="W27" s="7" t="s">
        <v>319</v>
      </c>
      <c r="X27" s="7" t="s">
        <v>320</v>
      </c>
      <c r="Y27" s="7" t="s">
        <v>321</v>
      </c>
      <c r="Z27" s="7" t="s">
        <v>322</v>
      </c>
      <c r="AA27" s="7" t="s">
        <v>323</v>
      </c>
      <c r="AB27" s="15" t="s">
        <v>324</v>
      </c>
      <c r="AC27" s="7" t="s">
        <v>325</v>
      </c>
      <c r="AF27" s="9" t="s">
        <v>326</v>
      </c>
      <c r="AG27" s="9" t="s">
        <v>327</v>
      </c>
    </row>
    <row r="28">
      <c r="A28" s="8">
        <v>26.0</v>
      </c>
      <c r="B28" s="9" t="s">
        <v>328</v>
      </c>
      <c r="C28" s="7" t="s">
        <v>84</v>
      </c>
      <c r="D28" s="7" t="s">
        <v>59</v>
      </c>
      <c r="E28" s="7" t="s">
        <v>33</v>
      </c>
      <c r="F28" s="10" t="s">
        <v>329</v>
      </c>
      <c r="G28" s="10" t="s">
        <v>330</v>
      </c>
      <c r="H28" s="8">
        <v>19655.0</v>
      </c>
      <c r="I28" s="8">
        <v>20542.0</v>
      </c>
      <c r="J28" s="7">
        <v>19655.0</v>
      </c>
      <c r="K28" s="8">
        <v>20542.0</v>
      </c>
      <c r="L28" s="11">
        <f t="shared" ref="L28:M28" si="30">J28-H28</f>
        <v>0</v>
      </c>
      <c r="M28" s="11">
        <f t="shared" si="30"/>
        <v>0</v>
      </c>
      <c r="N28" s="11">
        <f t="shared" si="16"/>
        <v>13</v>
      </c>
      <c r="O28" s="7" t="s">
        <v>49</v>
      </c>
      <c r="P28" s="7" t="s">
        <v>36</v>
      </c>
      <c r="Q28" s="8">
        <v>888.0</v>
      </c>
      <c r="R28" s="11">
        <f t="shared" si="14"/>
        <v>296</v>
      </c>
      <c r="S28" s="8">
        <v>1.0</v>
      </c>
      <c r="T28" s="7" t="s">
        <v>37</v>
      </c>
      <c r="U28" s="7">
        <v>179.0</v>
      </c>
      <c r="V28" s="7" t="s">
        <v>331</v>
      </c>
      <c r="W28" s="7" t="s">
        <v>332</v>
      </c>
      <c r="X28" s="7" t="s">
        <v>333</v>
      </c>
      <c r="Y28" s="7" t="s">
        <v>334</v>
      </c>
      <c r="Z28" s="7" t="s">
        <v>335</v>
      </c>
      <c r="AA28" s="7" t="s">
        <v>336</v>
      </c>
      <c r="AB28" s="14" t="s">
        <v>337</v>
      </c>
      <c r="AC28" s="7"/>
      <c r="AF28" s="9" t="s">
        <v>338</v>
      </c>
      <c r="AG28" s="9" t="s">
        <v>339</v>
      </c>
    </row>
    <row r="29">
      <c r="A29" s="8">
        <v>27.0</v>
      </c>
      <c r="B29" s="9" t="s">
        <v>340</v>
      </c>
      <c r="C29" s="7" t="s">
        <v>59</v>
      </c>
      <c r="D29" s="7" t="s">
        <v>33</v>
      </c>
      <c r="E29" s="7" t="s">
        <v>48</v>
      </c>
      <c r="F29" s="10" t="s">
        <v>34</v>
      </c>
      <c r="G29" s="10"/>
      <c r="H29" s="8">
        <v>20575.0</v>
      </c>
      <c r="I29" s="8">
        <v>21150.0</v>
      </c>
      <c r="J29" s="7">
        <v>20575.0</v>
      </c>
      <c r="K29" s="8">
        <v>21150.0</v>
      </c>
      <c r="L29" s="11">
        <f t="shared" ref="L29:M29" si="31">J29-H29</f>
        <v>0</v>
      </c>
      <c r="M29" s="11">
        <f t="shared" si="31"/>
        <v>0</v>
      </c>
      <c r="N29" s="11">
        <f t="shared" si="16"/>
        <v>32</v>
      </c>
      <c r="O29" s="7" t="s">
        <v>49</v>
      </c>
      <c r="P29" s="7" t="s">
        <v>36</v>
      </c>
      <c r="Q29" s="8">
        <v>576.0</v>
      </c>
      <c r="R29" s="11">
        <f t="shared" si="14"/>
        <v>192</v>
      </c>
      <c r="S29" s="8">
        <v>1.0</v>
      </c>
      <c r="T29" s="7" t="s">
        <v>37</v>
      </c>
      <c r="U29" s="7">
        <v>715.0</v>
      </c>
      <c r="V29" s="7" t="s">
        <v>341</v>
      </c>
      <c r="W29" s="7" t="s">
        <v>342</v>
      </c>
      <c r="X29" s="7" t="s">
        <v>343</v>
      </c>
      <c r="Y29" s="7" t="s">
        <v>344</v>
      </c>
      <c r="Z29" s="7" t="s">
        <v>260</v>
      </c>
      <c r="AA29" s="7" t="s">
        <v>345</v>
      </c>
      <c r="AB29" s="15" t="s">
        <v>346</v>
      </c>
      <c r="AC29" s="7" t="s">
        <v>347</v>
      </c>
      <c r="AF29" s="9" t="s">
        <v>348</v>
      </c>
      <c r="AG29" s="9" t="s">
        <v>349</v>
      </c>
    </row>
    <row r="30">
      <c r="A30" s="8">
        <v>28.0</v>
      </c>
      <c r="B30" s="9" t="s">
        <v>350</v>
      </c>
      <c r="C30" s="7" t="s">
        <v>33</v>
      </c>
      <c r="D30" s="7" t="s">
        <v>59</v>
      </c>
      <c r="E30" s="7" t="s">
        <v>60</v>
      </c>
      <c r="F30" s="10" t="s">
        <v>329</v>
      </c>
      <c r="G30" s="10" t="s">
        <v>351</v>
      </c>
      <c r="H30" s="8">
        <v>21166.0</v>
      </c>
      <c r="I30" s="8">
        <v>21969.0</v>
      </c>
      <c r="J30" s="7">
        <v>21166.0</v>
      </c>
      <c r="K30" s="8">
        <v>21969.0</v>
      </c>
      <c r="L30" s="11">
        <f t="shared" ref="L30:M30" si="32">J30-H30</f>
        <v>0</v>
      </c>
      <c r="M30" s="11">
        <f t="shared" si="32"/>
        <v>0</v>
      </c>
      <c r="N30" s="11">
        <f t="shared" si="16"/>
        <v>15</v>
      </c>
      <c r="O30" s="7" t="s">
        <v>49</v>
      </c>
      <c r="P30" s="7" t="s">
        <v>36</v>
      </c>
      <c r="Q30" s="8">
        <v>804.0</v>
      </c>
      <c r="R30" s="11">
        <f t="shared" si="14"/>
        <v>268</v>
      </c>
      <c r="S30" s="8">
        <v>1.0</v>
      </c>
      <c r="T30" s="7" t="s">
        <v>37</v>
      </c>
      <c r="U30" s="7">
        <v>179.0</v>
      </c>
      <c r="V30" s="7" t="s">
        <v>352</v>
      </c>
      <c r="W30" s="7" t="s">
        <v>353</v>
      </c>
      <c r="X30" s="7" t="s">
        <v>354</v>
      </c>
      <c r="Y30" s="7" t="s">
        <v>355</v>
      </c>
      <c r="Z30" s="7" t="s">
        <v>356</v>
      </c>
      <c r="AA30" s="7" t="s">
        <v>357</v>
      </c>
      <c r="AB30" s="15" t="s">
        <v>358</v>
      </c>
      <c r="AC30" s="7"/>
      <c r="AF30" s="9" t="s">
        <v>359</v>
      </c>
      <c r="AG30" s="9" t="s">
        <v>360</v>
      </c>
    </row>
    <row r="31">
      <c r="A31" s="8">
        <v>29.0</v>
      </c>
      <c r="B31" s="9" t="s">
        <v>361</v>
      </c>
      <c r="C31" s="7" t="s">
        <v>33</v>
      </c>
      <c r="D31" s="7" t="s">
        <v>48</v>
      </c>
      <c r="E31" s="7" t="s">
        <v>59</v>
      </c>
      <c r="F31" s="10" t="s">
        <v>34</v>
      </c>
      <c r="G31" s="10"/>
      <c r="H31" s="8">
        <v>21979.0</v>
      </c>
      <c r="I31" s="8">
        <v>22470.0</v>
      </c>
      <c r="J31" s="7">
        <v>21979.0</v>
      </c>
      <c r="K31" s="8">
        <v>22470.0</v>
      </c>
      <c r="L31" s="11">
        <f t="shared" ref="L31:M31" si="33">J31-H31</f>
        <v>0</v>
      </c>
      <c r="M31" s="11">
        <f t="shared" si="33"/>
        <v>0</v>
      </c>
      <c r="N31" s="11">
        <f t="shared" si="16"/>
        <v>9</v>
      </c>
      <c r="O31" s="7" t="s">
        <v>49</v>
      </c>
      <c r="P31" s="7" t="s">
        <v>36</v>
      </c>
      <c r="Q31" s="8">
        <v>492.0</v>
      </c>
      <c r="R31" s="11">
        <f t="shared" si="14"/>
        <v>164</v>
      </c>
      <c r="S31" s="8">
        <v>1.0</v>
      </c>
      <c r="T31" s="7" t="s">
        <v>37</v>
      </c>
      <c r="U31" s="7">
        <v>2684.0</v>
      </c>
      <c r="V31" s="7" t="s">
        <v>362</v>
      </c>
      <c r="W31" s="7" t="s">
        <v>363</v>
      </c>
      <c r="X31" s="7" t="s">
        <v>364</v>
      </c>
      <c r="Y31" s="7" t="s">
        <v>365</v>
      </c>
      <c r="Z31" s="7" t="s">
        <v>366</v>
      </c>
      <c r="AA31" s="7" t="s">
        <v>367</v>
      </c>
      <c r="AB31" s="15" t="s">
        <v>368</v>
      </c>
      <c r="AC31" s="7" t="s">
        <v>369</v>
      </c>
      <c r="AF31" s="9" t="s">
        <v>370</v>
      </c>
      <c r="AG31" s="9" t="s">
        <v>371</v>
      </c>
    </row>
    <row r="32">
      <c r="A32" s="8">
        <v>30.0</v>
      </c>
      <c r="B32" s="9" t="s">
        <v>372</v>
      </c>
      <c r="C32" s="7" t="s">
        <v>33</v>
      </c>
      <c r="D32" s="7" t="s">
        <v>48</v>
      </c>
      <c r="E32" s="7" t="s">
        <v>84</v>
      </c>
      <c r="F32" s="10" t="s">
        <v>34</v>
      </c>
      <c r="G32" s="10"/>
      <c r="H32" s="8">
        <v>22463.0</v>
      </c>
      <c r="I32" s="8">
        <v>23494.0</v>
      </c>
      <c r="J32" s="7">
        <v>22463.0</v>
      </c>
      <c r="K32" s="8">
        <v>23494.0</v>
      </c>
      <c r="L32" s="11">
        <f t="shared" ref="L32:M32" si="34">J32-H32</f>
        <v>0</v>
      </c>
      <c r="M32" s="11">
        <f t="shared" si="34"/>
        <v>0</v>
      </c>
      <c r="N32" s="11">
        <f t="shared" si="16"/>
        <v>-8</v>
      </c>
      <c r="O32" s="7" t="s">
        <v>373</v>
      </c>
      <c r="P32" s="7" t="s">
        <v>36</v>
      </c>
      <c r="Q32" s="8">
        <v>1032.0</v>
      </c>
      <c r="R32" s="11">
        <f t="shared" si="14"/>
        <v>344</v>
      </c>
      <c r="S32" s="8">
        <v>1.0</v>
      </c>
      <c r="T32" s="7" t="s">
        <v>37</v>
      </c>
      <c r="U32" s="7">
        <v>2755.0</v>
      </c>
      <c r="V32" s="7" t="s">
        <v>374</v>
      </c>
      <c r="W32" s="7" t="s">
        <v>375</v>
      </c>
      <c r="X32" s="7" t="s">
        <v>376</v>
      </c>
      <c r="Y32" s="7" t="s">
        <v>377</v>
      </c>
      <c r="Z32" s="7" t="s">
        <v>378</v>
      </c>
      <c r="AA32" s="7" t="s">
        <v>379</v>
      </c>
      <c r="AB32" s="15" t="s">
        <v>380</v>
      </c>
      <c r="AC32" s="7" t="s">
        <v>381</v>
      </c>
      <c r="AF32" s="9" t="s">
        <v>382</v>
      </c>
      <c r="AG32" s="9" t="s">
        <v>383</v>
      </c>
    </row>
    <row r="33">
      <c r="A33" s="7">
        <v>31.0</v>
      </c>
      <c r="B33" s="9" t="s">
        <v>384</v>
      </c>
      <c r="C33" s="7" t="s">
        <v>33</v>
      </c>
      <c r="D33" s="7" t="s">
        <v>84</v>
      </c>
      <c r="E33" s="7" t="s">
        <v>33</v>
      </c>
      <c r="F33" s="10" t="s">
        <v>385</v>
      </c>
      <c r="G33" s="10" t="s">
        <v>386</v>
      </c>
      <c r="H33" s="8">
        <v>23518.0</v>
      </c>
      <c r="I33" s="8">
        <v>24303.0</v>
      </c>
      <c r="J33" s="7">
        <v>23518.0</v>
      </c>
      <c r="K33" s="8">
        <v>24303.0</v>
      </c>
      <c r="L33" s="11">
        <f t="shared" ref="L33:M33" si="35">J33-H33</f>
        <v>0</v>
      </c>
      <c r="M33" s="11">
        <f t="shared" si="35"/>
        <v>0</v>
      </c>
      <c r="N33" s="11">
        <f t="shared" si="16"/>
        <v>23</v>
      </c>
      <c r="O33" s="7" t="s">
        <v>49</v>
      </c>
      <c r="P33" s="7" t="s">
        <v>36</v>
      </c>
      <c r="Q33" s="8">
        <v>786.0</v>
      </c>
      <c r="R33" s="11">
        <f t="shared" si="14"/>
        <v>262</v>
      </c>
      <c r="S33" s="8">
        <v>1.0</v>
      </c>
      <c r="T33" s="7" t="s">
        <v>37</v>
      </c>
      <c r="U33" s="7">
        <v>68584.0</v>
      </c>
      <c r="V33" s="7" t="s">
        <v>387</v>
      </c>
      <c r="W33" s="7" t="s">
        <v>388</v>
      </c>
      <c r="X33" s="7" t="s">
        <v>389</v>
      </c>
      <c r="Y33" s="7" t="s">
        <v>390</v>
      </c>
      <c r="Z33" s="7" t="s">
        <v>391</v>
      </c>
      <c r="AA33" s="7" t="s">
        <v>392</v>
      </c>
      <c r="AB33" s="15" t="s">
        <v>393</v>
      </c>
      <c r="AC33" s="7" t="s">
        <v>394</v>
      </c>
      <c r="AF33" s="9" t="s">
        <v>395</v>
      </c>
      <c r="AG33" s="9" t="s">
        <v>396</v>
      </c>
    </row>
    <row r="34">
      <c r="A34" s="8">
        <v>33.0</v>
      </c>
      <c r="B34" s="9" t="s">
        <v>397</v>
      </c>
      <c r="C34" s="7" t="s">
        <v>33</v>
      </c>
      <c r="D34" s="7" t="s">
        <v>84</v>
      </c>
      <c r="E34" s="7" t="s">
        <v>48</v>
      </c>
      <c r="F34" s="10" t="s">
        <v>34</v>
      </c>
      <c r="G34" s="10"/>
      <c r="H34" s="8">
        <v>24386.0</v>
      </c>
      <c r="I34" s="8">
        <v>24706.0</v>
      </c>
      <c r="J34" s="19">
        <v>24323.0</v>
      </c>
      <c r="K34" s="8">
        <v>24706.0</v>
      </c>
      <c r="L34" s="11">
        <f t="shared" ref="L34:M34" si="36">J34-H34</f>
        <v>-63</v>
      </c>
      <c r="M34" s="11">
        <f t="shared" si="36"/>
        <v>0</v>
      </c>
      <c r="N34" s="11">
        <f>J34-K33-1</f>
        <v>19</v>
      </c>
      <c r="O34" s="7" t="s">
        <v>49</v>
      </c>
      <c r="P34" s="7" t="s">
        <v>36</v>
      </c>
      <c r="Q34" s="8">
        <v>321.0</v>
      </c>
      <c r="R34" s="11">
        <f t="shared" si="14"/>
        <v>107</v>
      </c>
      <c r="S34" s="8">
        <v>1.0</v>
      </c>
      <c r="T34" s="7" t="s">
        <v>37</v>
      </c>
      <c r="U34" s="7">
        <v>61854.0</v>
      </c>
      <c r="V34" s="7" t="s">
        <v>398</v>
      </c>
      <c r="W34" s="7" t="s">
        <v>399</v>
      </c>
      <c r="X34" s="7" t="s">
        <v>400</v>
      </c>
      <c r="Y34" s="7" t="s">
        <v>401</v>
      </c>
      <c r="Z34" s="7" t="s">
        <v>402</v>
      </c>
      <c r="AA34" s="7" t="s">
        <v>403</v>
      </c>
      <c r="AB34" s="15" t="s">
        <v>404</v>
      </c>
      <c r="AC34" s="7" t="s">
        <v>405</v>
      </c>
      <c r="AF34" s="9" t="s">
        <v>406</v>
      </c>
      <c r="AG34" s="9" t="s">
        <v>407</v>
      </c>
    </row>
    <row r="35">
      <c r="A35" s="8">
        <v>34.0</v>
      </c>
      <c r="B35" s="9" t="s">
        <v>408</v>
      </c>
      <c r="C35" s="7" t="s">
        <v>60</v>
      </c>
      <c r="E35" s="7" t="s">
        <v>60</v>
      </c>
      <c r="F35" s="10" t="s">
        <v>409</v>
      </c>
      <c r="G35" s="10" t="s">
        <v>410</v>
      </c>
      <c r="H35" s="8">
        <v>24706.0</v>
      </c>
      <c r="I35" s="8">
        <v>29808.0</v>
      </c>
      <c r="J35" s="7">
        <v>24706.0</v>
      </c>
      <c r="K35" s="8">
        <v>29808.0</v>
      </c>
      <c r="L35" s="11">
        <f t="shared" ref="L35:M35" si="37">J35-H35</f>
        <v>0</v>
      </c>
      <c r="M35" s="11">
        <f t="shared" si="37"/>
        <v>0</v>
      </c>
      <c r="N35" s="11">
        <f t="shared" ref="N35:N38" si="39">if(P35="plus",if(P34="plus",H35-K34-1,"CHECK"),"CHECK")</f>
        <v>-1</v>
      </c>
      <c r="O35" s="7" t="s">
        <v>411</v>
      </c>
      <c r="P35" s="7" t="s">
        <v>36</v>
      </c>
      <c r="Q35" s="8">
        <v>5103.0</v>
      </c>
      <c r="R35" s="11">
        <f t="shared" si="14"/>
        <v>1701</v>
      </c>
      <c r="S35" s="8">
        <v>1.0</v>
      </c>
      <c r="T35" s="7" t="s">
        <v>37</v>
      </c>
      <c r="U35" s="7">
        <v>68711.0</v>
      </c>
      <c r="V35" s="7" t="s">
        <v>412</v>
      </c>
      <c r="W35" s="7" t="s">
        <v>413</v>
      </c>
      <c r="X35" s="7" t="s">
        <v>414</v>
      </c>
      <c r="Y35" s="7" t="s">
        <v>415</v>
      </c>
      <c r="Z35" s="7" t="s">
        <v>416</v>
      </c>
      <c r="AA35" s="7" t="s">
        <v>417</v>
      </c>
      <c r="AB35" s="14" t="s">
        <v>418</v>
      </c>
      <c r="AF35" s="9" t="s">
        <v>419</v>
      </c>
      <c r="AG35" s="9" t="s">
        <v>420</v>
      </c>
    </row>
    <row r="36">
      <c r="A36" s="8">
        <v>35.0</v>
      </c>
      <c r="B36" s="9" t="s">
        <v>421</v>
      </c>
      <c r="C36" s="7" t="s">
        <v>33</v>
      </c>
      <c r="E36" s="7" t="s">
        <v>59</v>
      </c>
      <c r="F36" s="10" t="s">
        <v>422</v>
      </c>
      <c r="G36" s="10" t="s">
        <v>423</v>
      </c>
      <c r="H36" s="8">
        <v>29805.0</v>
      </c>
      <c r="I36" s="8">
        <v>30656.0</v>
      </c>
      <c r="J36" s="7">
        <v>29805.0</v>
      </c>
      <c r="K36" s="8">
        <v>30656.0</v>
      </c>
      <c r="L36" s="11">
        <f t="shared" ref="L36:M36" si="38">J36-H36</f>
        <v>0</v>
      </c>
      <c r="M36" s="11">
        <f t="shared" si="38"/>
        <v>0</v>
      </c>
      <c r="N36" s="11">
        <f t="shared" si="39"/>
        <v>-4</v>
      </c>
      <c r="O36" s="7" t="s">
        <v>49</v>
      </c>
      <c r="P36" s="7" t="s">
        <v>36</v>
      </c>
      <c r="Q36" s="8">
        <v>852.0</v>
      </c>
      <c r="R36" s="11">
        <f t="shared" si="14"/>
        <v>284</v>
      </c>
      <c r="S36" s="8">
        <v>1.0</v>
      </c>
      <c r="T36" s="7" t="s">
        <v>37</v>
      </c>
      <c r="U36" s="7">
        <v>68712.0</v>
      </c>
      <c r="V36" s="7" t="s">
        <v>424</v>
      </c>
      <c r="W36" s="7" t="s">
        <v>425</v>
      </c>
      <c r="X36" s="7" t="s">
        <v>426</v>
      </c>
      <c r="Y36" s="7" t="s">
        <v>427</v>
      </c>
      <c r="Z36" s="7" t="s">
        <v>428</v>
      </c>
      <c r="AA36" s="7" t="s">
        <v>429</v>
      </c>
      <c r="AB36" s="15" t="s">
        <v>430</v>
      </c>
      <c r="AC36" s="7" t="s">
        <v>431</v>
      </c>
      <c r="AF36" s="9" t="s">
        <v>432</v>
      </c>
      <c r="AG36" s="9" t="s">
        <v>433</v>
      </c>
    </row>
    <row r="37">
      <c r="A37" s="8">
        <v>36.0</v>
      </c>
      <c r="B37" s="9" t="s">
        <v>434</v>
      </c>
      <c r="C37" s="7" t="s">
        <v>84</v>
      </c>
      <c r="E37" s="7" t="s">
        <v>84</v>
      </c>
      <c r="F37" s="10" t="s">
        <v>422</v>
      </c>
      <c r="G37" s="10" t="s">
        <v>435</v>
      </c>
      <c r="H37" s="8">
        <v>30659.0</v>
      </c>
      <c r="I37" s="8">
        <v>32098.0</v>
      </c>
      <c r="J37" s="7">
        <v>30659.0</v>
      </c>
      <c r="K37" s="8">
        <v>32098.0</v>
      </c>
      <c r="L37" s="11">
        <f t="shared" ref="L37:M37" si="40">J37-H37</f>
        <v>0</v>
      </c>
      <c r="M37" s="11">
        <f t="shared" si="40"/>
        <v>0</v>
      </c>
      <c r="N37" s="11">
        <f t="shared" si="39"/>
        <v>2</v>
      </c>
      <c r="O37" s="7" t="s">
        <v>49</v>
      </c>
      <c r="P37" s="7" t="s">
        <v>36</v>
      </c>
      <c r="Q37" s="8">
        <v>1440.0</v>
      </c>
      <c r="R37" s="11">
        <f t="shared" si="14"/>
        <v>480</v>
      </c>
      <c r="S37" s="8">
        <v>1.0</v>
      </c>
      <c r="T37" s="7" t="s">
        <v>37</v>
      </c>
      <c r="U37" s="7">
        <v>56690.0</v>
      </c>
      <c r="V37" s="7" t="s">
        <v>436</v>
      </c>
      <c r="W37" s="7" t="s">
        <v>437</v>
      </c>
      <c r="X37" s="7" t="s">
        <v>438</v>
      </c>
      <c r="Y37" s="7" t="s">
        <v>439</v>
      </c>
      <c r="Z37" s="7" t="s">
        <v>440</v>
      </c>
      <c r="AA37" s="7" t="s">
        <v>441</v>
      </c>
      <c r="AB37" s="14" t="s">
        <v>442</v>
      </c>
      <c r="AF37" s="9" t="s">
        <v>443</v>
      </c>
      <c r="AG37" s="9" t="s">
        <v>444</v>
      </c>
    </row>
    <row r="38">
      <c r="A38" s="8">
        <v>37.0</v>
      </c>
      <c r="B38" s="9" t="s">
        <v>445</v>
      </c>
      <c r="C38" s="7" t="s">
        <v>33</v>
      </c>
      <c r="E38" s="7" t="s">
        <v>33</v>
      </c>
      <c r="F38" s="10" t="s">
        <v>34</v>
      </c>
      <c r="G38" s="10"/>
      <c r="H38" s="8">
        <v>32111.0</v>
      </c>
      <c r="I38" s="8">
        <v>32749.0</v>
      </c>
      <c r="J38" s="7">
        <v>32111.0</v>
      </c>
      <c r="K38" s="8">
        <v>32749.0</v>
      </c>
      <c r="L38" s="11">
        <f t="shared" ref="L38:M38" si="41">J38-H38</f>
        <v>0</v>
      </c>
      <c r="M38" s="11">
        <f t="shared" si="41"/>
        <v>0</v>
      </c>
      <c r="N38" s="11">
        <f t="shared" si="39"/>
        <v>12</v>
      </c>
      <c r="O38" s="7" t="s">
        <v>49</v>
      </c>
      <c r="P38" s="7" t="s">
        <v>36</v>
      </c>
      <c r="Q38" s="8">
        <v>639.0</v>
      </c>
      <c r="R38" s="11">
        <f t="shared" si="14"/>
        <v>213</v>
      </c>
      <c r="S38" s="8">
        <v>1.0</v>
      </c>
      <c r="T38" s="7" t="s">
        <v>37</v>
      </c>
      <c r="U38" s="7">
        <v>3009.0</v>
      </c>
      <c r="V38" s="7" t="s">
        <v>446</v>
      </c>
      <c r="W38" s="7" t="s">
        <v>447</v>
      </c>
      <c r="X38" s="7" t="s">
        <v>448</v>
      </c>
      <c r="Y38" s="7" t="s">
        <v>449</v>
      </c>
      <c r="Z38" s="7" t="s">
        <v>450</v>
      </c>
      <c r="AA38" s="7" t="s">
        <v>451</v>
      </c>
      <c r="AB38" s="15" t="s">
        <v>452</v>
      </c>
      <c r="AF38" s="9" t="s">
        <v>453</v>
      </c>
      <c r="AG38" s="9" t="s">
        <v>454</v>
      </c>
    </row>
    <row r="39">
      <c r="A39" s="8"/>
      <c r="B39" s="9" t="s">
        <v>455</v>
      </c>
      <c r="C39" s="7"/>
      <c r="E39" s="7" t="s">
        <v>48</v>
      </c>
      <c r="F39" s="10" t="s">
        <v>34</v>
      </c>
      <c r="G39" s="10"/>
      <c r="H39" s="8" t="s">
        <v>49</v>
      </c>
      <c r="I39" s="8" t="s">
        <v>49</v>
      </c>
      <c r="J39" s="7">
        <v>32673.0</v>
      </c>
      <c r="K39" s="8">
        <v>32879.0</v>
      </c>
      <c r="L39" s="7" t="s">
        <v>49</v>
      </c>
      <c r="M39" s="7" t="s">
        <v>49</v>
      </c>
      <c r="N39" s="11">
        <f>J39-K38-1</f>
        <v>-77</v>
      </c>
      <c r="O39" s="7"/>
      <c r="P39" s="7" t="s">
        <v>36</v>
      </c>
      <c r="Q39" s="8">
        <v>204.0</v>
      </c>
      <c r="R39" s="11">
        <f t="shared" si="14"/>
        <v>68</v>
      </c>
      <c r="S39" s="8"/>
      <c r="T39" s="7" t="s">
        <v>37</v>
      </c>
      <c r="U39" s="7">
        <v>4553.0</v>
      </c>
      <c r="V39" s="7"/>
      <c r="W39" s="7" t="s">
        <v>456</v>
      </c>
      <c r="X39" s="7" t="s">
        <v>457</v>
      </c>
      <c r="Y39" s="7" t="s">
        <v>49</v>
      </c>
      <c r="Z39" s="7"/>
      <c r="AA39" s="7" t="s">
        <v>458</v>
      </c>
      <c r="AB39" s="14" t="s">
        <v>459</v>
      </c>
      <c r="AC39" s="7"/>
      <c r="AF39" s="9" t="s">
        <v>460</v>
      </c>
      <c r="AG39" s="9" t="s">
        <v>461</v>
      </c>
    </row>
    <row r="40">
      <c r="A40" s="8">
        <v>39.0</v>
      </c>
      <c r="B40" s="9" t="s">
        <v>462</v>
      </c>
      <c r="C40" s="7" t="s">
        <v>32</v>
      </c>
      <c r="E40" s="7" t="s">
        <v>60</v>
      </c>
      <c r="F40" s="10" t="s">
        <v>34</v>
      </c>
      <c r="G40" s="10"/>
      <c r="H40" s="8">
        <v>32926.0</v>
      </c>
      <c r="I40" s="8">
        <v>33240.0</v>
      </c>
      <c r="J40" s="7">
        <v>32941.0</v>
      </c>
      <c r="K40" s="8">
        <v>33240.0</v>
      </c>
      <c r="L40" s="11">
        <f t="shared" ref="L40:M40" si="42">J40-H40</f>
        <v>15</v>
      </c>
      <c r="M40" s="11">
        <f t="shared" si="42"/>
        <v>0</v>
      </c>
      <c r="N40" s="11">
        <f>H40-K39-1</f>
        <v>46</v>
      </c>
      <c r="O40" s="7" t="s">
        <v>463</v>
      </c>
      <c r="P40" s="7" t="s">
        <v>36</v>
      </c>
      <c r="Q40" s="8">
        <v>315.0</v>
      </c>
      <c r="R40" s="11">
        <f t="shared" si="14"/>
        <v>105</v>
      </c>
      <c r="S40" s="8">
        <v>1.0</v>
      </c>
      <c r="T40" s="7" t="s">
        <v>37</v>
      </c>
      <c r="U40" s="7">
        <v>706.0</v>
      </c>
      <c r="V40" s="7" t="s">
        <v>464</v>
      </c>
      <c r="W40" s="7" t="s">
        <v>465</v>
      </c>
      <c r="X40" s="7" t="s">
        <v>466</v>
      </c>
      <c r="Y40" s="7" t="s">
        <v>467</v>
      </c>
      <c r="Z40" s="7" t="s">
        <v>468</v>
      </c>
      <c r="AA40" s="7" t="s">
        <v>469</v>
      </c>
      <c r="AB40" s="14" t="s">
        <v>470</v>
      </c>
      <c r="AC40" s="7" t="s">
        <v>471</v>
      </c>
      <c r="AF40" s="9" t="s">
        <v>472</v>
      </c>
      <c r="AG40" s="9" t="s">
        <v>473</v>
      </c>
    </row>
    <row r="41">
      <c r="A41" s="8">
        <v>40.0</v>
      </c>
      <c r="B41" s="9" t="s">
        <v>474</v>
      </c>
      <c r="C41" s="7" t="s">
        <v>59</v>
      </c>
      <c r="E41" s="7" t="s">
        <v>59</v>
      </c>
      <c r="F41" s="10" t="s">
        <v>34</v>
      </c>
      <c r="G41" s="10"/>
      <c r="H41" s="8">
        <v>33399.0</v>
      </c>
      <c r="I41" s="8">
        <v>33692.0</v>
      </c>
      <c r="J41" s="8">
        <v>33363.0</v>
      </c>
      <c r="K41" s="8">
        <v>33692.0</v>
      </c>
      <c r="L41" s="11">
        <f t="shared" ref="L41:M41" si="43">J41-H41</f>
        <v>-36</v>
      </c>
      <c r="M41" s="11">
        <f t="shared" si="43"/>
        <v>0</v>
      </c>
      <c r="N41" s="11">
        <f>if(P41="plus",if(P40="plus",J41-K40-1,"CHECK"),"CHECK")</f>
        <v>122</v>
      </c>
      <c r="O41" s="7" t="s">
        <v>475</v>
      </c>
      <c r="P41" s="7" t="s">
        <v>36</v>
      </c>
      <c r="Q41" s="8">
        <v>294.0</v>
      </c>
      <c r="R41" s="11">
        <f t="shared" si="14"/>
        <v>98</v>
      </c>
      <c r="S41" s="8">
        <v>1.0</v>
      </c>
      <c r="T41" s="7" t="s">
        <v>37</v>
      </c>
      <c r="U41" s="7">
        <v>61699.0</v>
      </c>
      <c r="V41" s="7" t="s">
        <v>476</v>
      </c>
      <c r="W41" s="7" t="s">
        <v>477</v>
      </c>
      <c r="X41" s="7" t="s">
        <v>478</v>
      </c>
      <c r="Y41" s="7" t="s">
        <v>479</v>
      </c>
      <c r="Z41" s="7" t="s">
        <v>480</v>
      </c>
      <c r="AA41" s="7" t="s">
        <v>481</v>
      </c>
      <c r="AB41" s="14" t="s">
        <v>482</v>
      </c>
      <c r="AC41" s="7" t="s">
        <v>483</v>
      </c>
      <c r="AF41" s="9" t="s">
        <v>484</v>
      </c>
      <c r="AG41" s="9" t="s">
        <v>485</v>
      </c>
    </row>
    <row r="42">
      <c r="A42" s="8">
        <v>41.0</v>
      </c>
      <c r="B42" s="9" t="s">
        <v>486</v>
      </c>
      <c r="C42" s="7" t="s">
        <v>59</v>
      </c>
      <c r="E42" s="7" t="s">
        <v>84</v>
      </c>
      <c r="F42" s="10" t="s">
        <v>34</v>
      </c>
      <c r="G42" s="10"/>
      <c r="H42" s="8">
        <v>33776.0</v>
      </c>
      <c r="I42" s="8">
        <v>34027.0</v>
      </c>
      <c r="J42" s="7">
        <v>33776.0</v>
      </c>
      <c r="K42" s="8">
        <v>34027.0</v>
      </c>
      <c r="L42" s="11">
        <f t="shared" ref="L42:M42" si="44">J42-H42</f>
        <v>0</v>
      </c>
      <c r="M42" s="11">
        <f t="shared" si="44"/>
        <v>0</v>
      </c>
      <c r="N42" s="11">
        <f t="shared" ref="N42:N44" si="46">if(P42="plus",if(P41="plus",H42-K41-1,"CHECK"),"CHECK")</f>
        <v>83</v>
      </c>
      <c r="O42" s="7" t="s">
        <v>487</v>
      </c>
      <c r="P42" s="7" t="s">
        <v>36</v>
      </c>
      <c r="Q42" s="8">
        <v>252.0</v>
      </c>
      <c r="R42" s="11">
        <f t="shared" si="14"/>
        <v>84</v>
      </c>
      <c r="S42" s="8">
        <v>1.0</v>
      </c>
      <c r="U42" s="7">
        <v>8505.0</v>
      </c>
      <c r="V42" s="7" t="s">
        <v>488</v>
      </c>
      <c r="W42" s="7" t="s">
        <v>489</v>
      </c>
      <c r="X42" s="7" t="s">
        <v>490</v>
      </c>
      <c r="Y42" s="7" t="s">
        <v>491</v>
      </c>
      <c r="Z42" s="7" t="s">
        <v>492</v>
      </c>
      <c r="AA42" s="7" t="s">
        <v>493</v>
      </c>
      <c r="AB42" s="15" t="s">
        <v>494</v>
      </c>
      <c r="AF42" s="9" t="s">
        <v>495</v>
      </c>
      <c r="AG42" s="9" t="s">
        <v>496</v>
      </c>
    </row>
    <row r="43">
      <c r="A43" s="8">
        <v>42.0</v>
      </c>
      <c r="B43" s="9" t="s">
        <v>497</v>
      </c>
      <c r="C43" s="7" t="s">
        <v>33</v>
      </c>
      <c r="E43" s="7" t="s">
        <v>33</v>
      </c>
      <c r="F43" s="10" t="s">
        <v>34</v>
      </c>
      <c r="G43" s="10"/>
      <c r="H43" s="8">
        <v>34116.0</v>
      </c>
      <c r="I43" s="8">
        <v>34337.0</v>
      </c>
      <c r="J43" s="7">
        <v>34116.0</v>
      </c>
      <c r="K43" s="8">
        <v>34337.0</v>
      </c>
      <c r="L43" s="11">
        <f t="shared" ref="L43:M43" si="45">J43-H43</f>
        <v>0</v>
      </c>
      <c r="M43" s="11">
        <f t="shared" si="45"/>
        <v>0</v>
      </c>
      <c r="N43" s="11">
        <f t="shared" si="46"/>
        <v>88</v>
      </c>
      <c r="O43" s="7" t="s">
        <v>498</v>
      </c>
      <c r="P43" s="7" t="s">
        <v>36</v>
      </c>
      <c r="Q43" s="8">
        <v>222.0</v>
      </c>
      <c r="R43" s="11">
        <f t="shared" si="14"/>
        <v>74</v>
      </c>
      <c r="S43" s="8">
        <v>1.0</v>
      </c>
      <c r="T43" s="7" t="s">
        <v>37</v>
      </c>
      <c r="U43" s="7">
        <v>2900.0</v>
      </c>
      <c r="V43" s="7" t="s">
        <v>499</v>
      </c>
      <c r="W43" s="7" t="s">
        <v>500</v>
      </c>
      <c r="X43" s="7" t="s">
        <v>501</v>
      </c>
      <c r="Y43" s="7" t="s">
        <v>502</v>
      </c>
      <c r="Z43" s="7" t="s">
        <v>503</v>
      </c>
      <c r="AA43" s="7" t="s">
        <v>504</v>
      </c>
      <c r="AB43" s="15" t="s">
        <v>505</v>
      </c>
      <c r="AF43" s="9" t="s">
        <v>506</v>
      </c>
      <c r="AG43" s="9" t="s">
        <v>507</v>
      </c>
    </row>
    <row r="44">
      <c r="A44" s="8">
        <v>43.0</v>
      </c>
      <c r="B44" s="9" t="s">
        <v>508</v>
      </c>
      <c r="C44" s="7" t="s">
        <v>60</v>
      </c>
      <c r="E44" s="7" t="s">
        <v>48</v>
      </c>
      <c r="F44" s="10" t="s">
        <v>34</v>
      </c>
      <c r="G44" s="10"/>
      <c r="H44" s="8">
        <v>34414.0</v>
      </c>
      <c r="I44" s="8">
        <v>34593.0</v>
      </c>
      <c r="J44" s="7">
        <v>34414.0</v>
      </c>
      <c r="K44" s="8">
        <v>34593.0</v>
      </c>
      <c r="L44" s="11">
        <f t="shared" ref="L44:M44" si="47">J44-H44</f>
        <v>0</v>
      </c>
      <c r="M44" s="11">
        <f t="shared" si="47"/>
        <v>0</v>
      </c>
      <c r="N44" s="11">
        <f t="shared" si="46"/>
        <v>76</v>
      </c>
      <c r="O44" s="7" t="s">
        <v>509</v>
      </c>
      <c r="P44" s="7" t="s">
        <v>36</v>
      </c>
      <c r="Q44" s="8">
        <v>180.0</v>
      </c>
      <c r="R44" s="11">
        <f t="shared" si="14"/>
        <v>60</v>
      </c>
      <c r="S44" s="8">
        <v>2.0</v>
      </c>
      <c r="T44" s="7" t="s">
        <v>37</v>
      </c>
      <c r="U44" s="7">
        <v>10969.0</v>
      </c>
      <c r="V44" s="7" t="s">
        <v>510</v>
      </c>
      <c r="W44" s="7" t="s">
        <v>511</v>
      </c>
      <c r="X44" s="7" t="s">
        <v>512</v>
      </c>
      <c r="Y44" s="7" t="s">
        <v>513</v>
      </c>
      <c r="Z44" s="7" t="s">
        <v>514</v>
      </c>
      <c r="AA44" s="7" t="s">
        <v>515</v>
      </c>
      <c r="AB44" s="14" t="s">
        <v>516</v>
      </c>
      <c r="AC44" s="7"/>
      <c r="AF44" s="9" t="s">
        <v>517</v>
      </c>
      <c r="AG44" s="9" t="s">
        <v>518</v>
      </c>
    </row>
    <row r="45">
      <c r="A45" s="8"/>
      <c r="B45" s="9" t="s">
        <v>519</v>
      </c>
      <c r="C45" s="7"/>
      <c r="E45" s="7"/>
      <c r="F45" s="10" t="s">
        <v>520</v>
      </c>
      <c r="G45" s="10" t="s">
        <v>521</v>
      </c>
      <c r="H45" s="7" t="s">
        <v>49</v>
      </c>
      <c r="I45" s="7" t="s">
        <v>49</v>
      </c>
      <c r="J45" s="8">
        <v>34666.0</v>
      </c>
      <c r="K45" s="25">
        <v>34734.0</v>
      </c>
      <c r="N45" s="11">
        <f t="shared" ref="N45:N46" si="49">J45-K44-1</f>
        <v>72</v>
      </c>
      <c r="O45" s="7"/>
      <c r="P45" s="7"/>
      <c r="Q45" s="8"/>
      <c r="S45" s="8"/>
      <c r="T45" s="7"/>
      <c r="U45" s="7"/>
      <c r="V45" s="7"/>
      <c r="W45" s="7"/>
      <c r="X45" s="7"/>
      <c r="Y45" s="7"/>
      <c r="Z45" s="7"/>
      <c r="AA45" s="7"/>
      <c r="AB45" s="26"/>
      <c r="AC45" s="7" t="s">
        <v>522</v>
      </c>
      <c r="AF45" s="9"/>
      <c r="AG45" s="9"/>
    </row>
    <row r="46">
      <c r="A46" s="8">
        <v>44.0</v>
      </c>
      <c r="B46" s="9" t="s">
        <v>523</v>
      </c>
      <c r="C46" s="7" t="s">
        <v>84</v>
      </c>
      <c r="E46" s="7" t="s">
        <v>60</v>
      </c>
      <c r="F46" s="10" t="s">
        <v>34</v>
      </c>
      <c r="G46" s="10"/>
      <c r="H46" s="8">
        <v>34779.0</v>
      </c>
      <c r="I46" s="8">
        <v>35015.0</v>
      </c>
      <c r="J46" s="7">
        <v>34779.0</v>
      </c>
      <c r="K46" s="8">
        <v>35015.0</v>
      </c>
      <c r="L46" s="11">
        <f t="shared" ref="L46:M46" si="48">J46-H46</f>
        <v>0</v>
      </c>
      <c r="M46" s="11">
        <f t="shared" si="48"/>
        <v>0</v>
      </c>
      <c r="N46" s="11">
        <f t="shared" si="49"/>
        <v>44</v>
      </c>
      <c r="O46" s="7" t="s">
        <v>524</v>
      </c>
      <c r="P46" s="7" t="s">
        <v>36</v>
      </c>
      <c r="Q46" s="8">
        <v>237.0</v>
      </c>
      <c r="R46" s="11">
        <f t="shared" ref="R46:R68" si="51">Q46/3</f>
        <v>79</v>
      </c>
      <c r="S46" s="8">
        <v>1.0</v>
      </c>
      <c r="T46" s="7" t="s">
        <v>37</v>
      </c>
      <c r="U46" s="7">
        <v>2853.0</v>
      </c>
      <c r="V46" s="7" t="s">
        <v>525</v>
      </c>
      <c r="W46" s="7" t="s">
        <v>526</v>
      </c>
      <c r="X46" s="7" t="s">
        <v>527</v>
      </c>
      <c r="Y46" s="7" t="s">
        <v>528</v>
      </c>
      <c r="Z46" s="7" t="s">
        <v>529</v>
      </c>
      <c r="AA46" s="7" t="s">
        <v>530</v>
      </c>
      <c r="AB46" s="14" t="s">
        <v>531</v>
      </c>
      <c r="AF46" s="9" t="s">
        <v>532</v>
      </c>
      <c r="AG46" s="9" t="s">
        <v>533</v>
      </c>
    </row>
    <row r="47">
      <c r="A47" s="8">
        <v>45.0</v>
      </c>
      <c r="B47" s="9" t="s">
        <v>534</v>
      </c>
      <c r="C47" s="7" t="s">
        <v>48</v>
      </c>
      <c r="E47" s="7" t="s">
        <v>59</v>
      </c>
      <c r="F47" s="10" t="s">
        <v>34</v>
      </c>
      <c r="G47" s="10"/>
      <c r="H47" s="8">
        <v>35063.0</v>
      </c>
      <c r="I47" s="8">
        <v>35377.0</v>
      </c>
      <c r="J47" s="7">
        <v>35063.0</v>
      </c>
      <c r="K47" s="8">
        <v>35377.0</v>
      </c>
      <c r="L47" s="11">
        <f t="shared" ref="L47:M47" si="50">J47-H47</f>
        <v>0</v>
      </c>
      <c r="M47" s="11">
        <f t="shared" si="50"/>
        <v>0</v>
      </c>
      <c r="N47" s="11">
        <f t="shared" ref="N47:N55" si="53">if(P47="plus",if(P46="plus",H47-K46-1,"CHECK"),"CHECK")</f>
        <v>47</v>
      </c>
      <c r="O47" s="7" t="s">
        <v>49</v>
      </c>
      <c r="P47" s="7" t="s">
        <v>36</v>
      </c>
      <c r="Q47" s="8">
        <v>315.0</v>
      </c>
      <c r="R47" s="11">
        <f t="shared" si="51"/>
        <v>105</v>
      </c>
      <c r="S47" s="8">
        <v>1.0</v>
      </c>
      <c r="T47" s="7" t="s">
        <v>37</v>
      </c>
      <c r="U47" s="7">
        <v>2840.0</v>
      </c>
      <c r="V47" s="7" t="s">
        <v>535</v>
      </c>
      <c r="W47" s="7" t="s">
        <v>536</v>
      </c>
      <c r="X47" s="7" t="s">
        <v>537</v>
      </c>
      <c r="Y47" s="7" t="s">
        <v>538</v>
      </c>
      <c r="Z47" s="7" t="s">
        <v>539</v>
      </c>
      <c r="AA47" s="7" t="s">
        <v>540</v>
      </c>
      <c r="AB47" s="15" t="s">
        <v>541</v>
      </c>
      <c r="AF47" s="9" t="s">
        <v>542</v>
      </c>
      <c r="AG47" s="9" t="s">
        <v>543</v>
      </c>
    </row>
    <row r="48">
      <c r="A48" s="8">
        <v>46.0</v>
      </c>
      <c r="B48" s="9" t="s">
        <v>544</v>
      </c>
      <c r="C48" s="7" t="s">
        <v>291</v>
      </c>
      <c r="D48" s="7" t="s">
        <v>32</v>
      </c>
      <c r="E48" s="7" t="s">
        <v>84</v>
      </c>
      <c r="F48" s="10" t="s">
        <v>34</v>
      </c>
      <c r="G48" s="10"/>
      <c r="H48" s="8">
        <v>35377.0</v>
      </c>
      <c r="I48" s="8">
        <v>35628.0</v>
      </c>
      <c r="J48" s="7">
        <v>35377.0</v>
      </c>
      <c r="K48" s="8">
        <v>35628.0</v>
      </c>
      <c r="L48" s="11">
        <f t="shared" ref="L48:M48" si="52">J48-H48</f>
        <v>0</v>
      </c>
      <c r="M48" s="11">
        <f t="shared" si="52"/>
        <v>0</v>
      </c>
      <c r="N48" s="11">
        <f t="shared" si="53"/>
        <v>-1</v>
      </c>
      <c r="O48" s="7" t="s">
        <v>545</v>
      </c>
      <c r="P48" s="7" t="s">
        <v>36</v>
      </c>
      <c r="Q48" s="8">
        <v>252.0</v>
      </c>
      <c r="R48" s="11">
        <f t="shared" si="51"/>
        <v>84</v>
      </c>
      <c r="S48" s="8">
        <v>2.0</v>
      </c>
      <c r="T48" s="7" t="s">
        <v>37</v>
      </c>
      <c r="U48" s="7">
        <v>6551.0</v>
      </c>
      <c r="V48" s="7" t="s">
        <v>546</v>
      </c>
      <c r="W48" s="7" t="s">
        <v>547</v>
      </c>
      <c r="X48" s="7" t="s">
        <v>548</v>
      </c>
      <c r="Y48" s="7" t="s">
        <v>549</v>
      </c>
      <c r="Z48" s="7" t="s">
        <v>550</v>
      </c>
      <c r="AA48" s="7" t="s">
        <v>551</v>
      </c>
      <c r="AB48" s="15" t="s">
        <v>552</v>
      </c>
      <c r="AC48" s="7" t="s">
        <v>553</v>
      </c>
      <c r="AF48" s="9" t="s">
        <v>554</v>
      </c>
      <c r="AG48" s="9" t="s">
        <v>555</v>
      </c>
    </row>
    <row r="49">
      <c r="A49" s="8">
        <v>47.0</v>
      </c>
      <c r="B49" s="9" t="s">
        <v>556</v>
      </c>
      <c r="C49" s="7" t="s">
        <v>33</v>
      </c>
      <c r="E49" s="7" t="s">
        <v>33</v>
      </c>
      <c r="F49" s="10" t="s">
        <v>34</v>
      </c>
      <c r="G49" s="10"/>
      <c r="H49" s="8">
        <v>35625.0</v>
      </c>
      <c r="I49" s="8">
        <v>35873.0</v>
      </c>
      <c r="J49" s="27">
        <v>35625.0</v>
      </c>
      <c r="K49" s="8">
        <v>35873.0</v>
      </c>
      <c r="L49" s="11">
        <f t="shared" ref="L49:M49" si="54">J49-H49</f>
        <v>0</v>
      </c>
      <c r="M49" s="11">
        <f t="shared" si="54"/>
        <v>0</v>
      </c>
      <c r="N49" s="11">
        <f t="shared" si="53"/>
        <v>-4</v>
      </c>
      <c r="O49" s="7" t="s">
        <v>49</v>
      </c>
      <c r="P49" s="7" t="s">
        <v>36</v>
      </c>
      <c r="Q49" s="8">
        <v>249.0</v>
      </c>
      <c r="R49" s="11">
        <f t="shared" si="51"/>
        <v>83</v>
      </c>
      <c r="S49" s="8">
        <v>1.0</v>
      </c>
      <c r="T49" s="7" t="s">
        <v>37</v>
      </c>
      <c r="U49" s="7">
        <v>53121.0</v>
      </c>
      <c r="V49" s="7" t="s">
        <v>557</v>
      </c>
      <c r="W49" s="7" t="s">
        <v>558</v>
      </c>
      <c r="X49" s="7" t="s">
        <v>559</v>
      </c>
      <c r="Y49" s="7" t="s">
        <v>560</v>
      </c>
      <c r="Z49" s="7" t="s">
        <v>561</v>
      </c>
      <c r="AA49" s="7" t="s">
        <v>562</v>
      </c>
      <c r="AB49" s="15" t="s">
        <v>563</v>
      </c>
      <c r="AF49" s="9" t="s">
        <v>564</v>
      </c>
      <c r="AG49" s="9" t="s">
        <v>565</v>
      </c>
    </row>
    <row r="50">
      <c r="A50" s="8">
        <v>48.0</v>
      </c>
      <c r="B50" s="9" t="s">
        <v>566</v>
      </c>
      <c r="C50" s="7" t="s">
        <v>48</v>
      </c>
      <c r="E50" s="7" t="s">
        <v>48</v>
      </c>
      <c r="F50" s="10" t="s">
        <v>34</v>
      </c>
      <c r="G50" s="10"/>
      <c r="H50" s="8">
        <v>35953.0</v>
      </c>
      <c r="I50" s="8">
        <v>36045.0</v>
      </c>
      <c r="J50" s="7">
        <v>35953.0</v>
      </c>
      <c r="K50" s="8">
        <v>36045.0</v>
      </c>
      <c r="L50" s="11">
        <f t="shared" ref="L50:M50" si="55">J50-H50</f>
        <v>0</v>
      </c>
      <c r="M50" s="11">
        <f t="shared" si="55"/>
        <v>0</v>
      </c>
      <c r="N50" s="11">
        <f t="shared" si="53"/>
        <v>79</v>
      </c>
      <c r="O50" s="7" t="s">
        <v>567</v>
      </c>
      <c r="P50" s="7" t="s">
        <v>36</v>
      </c>
      <c r="Q50" s="8">
        <v>93.0</v>
      </c>
      <c r="R50" s="11">
        <f t="shared" si="51"/>
        <v>31</v>
      </c>
      <c r="S50" s="8">
        <v>1.0</v>
      </c>
      <c r="T50" s="7" t="s">
        <v>568</v>
      </c>
      <c r="U50" s="7">
        <v>29299.0</v>
      </c>
      <c r="V50" s="7" t="s">
        <v>569</v>
      </c>
      <c r="W50" s="7" t="s">
        <v>570</v>
      </c>
      <c r="X50" s="7" t="s">
        <v>571</v>
      </c>
      <c r="Y50" s="7" t="s">
        <v>572</v>
      </c>
      <c r="Z50" s="7" t="s">
        <v>573</v>
      </c>
      <c r="AA50" s="7" t="s">
        <v>574</v>
      </c>
      <c r="AB50" s="14" t="s">
        <v>575</v>
      </c>
      <c r="AF50" s="9" t="s">
        <v>576</v>
      </c>
      <c r="AG50" s="9" t="s">
        <v>577</v>
      </c>
    </row>
    <row r="51">
      <c r="A51" s="8">
        <v>49.0</v>
      </c>
      <c r="B51" s="9" t="s">
        <v>578</v>
      </c>
      <c r="C51" s="7" t="s">
        <v>60</v>
      </c>
      <c r="E51" s="7" t="s">
        <v>60</v>
      </c>
      <c r="F51" s="10" t="s">
        <v>34</v>
      </c>
      <c r="G51" s="10"/>
      <c r="H51" s="8">
        <v>36128.0</v>
      </c>
      <c r="I51" s="8">
        <v>36301.0</v>
      </c>
      <c r="J51" s="7">
        <v>36128.0</v>
      </c>
      <c r="K51" s="8">
        <v>36301.0</v>
      </c>
      <c r="L51" s="11">
        <f t="shared" ref="L51:M51" si="56">J51-H51</f>
        <v>0</v>
      </c>
      <c r="M51" s="11">
        <f t="shared" si="56"/>
        <v>0</v>
      </c>
      <c r="N51" s="11">
        <f t="shared" si="53"/>
        <v>82</v>
      </c>
      <c r="O51" s="7" t="s">
        <v>579</v>
      </c>
      <c r="P51" s="7" t="s">
        <v>36</v>
      </c>
      <c r="Q51" s="8">
        <v>174.0</v>
      </c>
      <c r="R51" s="11">
        <f t="shared" si="51"/>
        <v>58</v>
      </c>
      <c r="S51" s="8">
        <v>1.0</v>
      </c>
      <c r="T51" s="7" t="s">
        <v>37</v>
      </c>
      <c r="U51" s="7">
        <v>2686.0</v>
      </c>
      <c r="V51" s="7" t="s">
        <v>580</v>
      </c>
      <c r="W51" s="7" t="s">
        <v>581</v>
      </c>
      <c r="X51" s="7" t="s">
        <v>582</v>
      </c>
      <c r="Y51" s="7" t="s">
        <v>583</v>
      </c>
      <c r="Z51" s="7" t="s">
        <v>584</v>
      </c>
      <c r="AA51" s="7" t="s">
        <v>585</v>
      </c>
      <c r="AB51" s="14" t="s">
        <v>586</v>
      </c>
      <c r="AC51" s="7" t="s">
        <v>587</v>
      </c>
      <c r="AF51" s="9" t="s">
        <v>588</v>
      </c>
      <c r="AG51" s="9" t="s">
        <v>589</v>
      </c>
    </row>
    <row r="52">
      <c r="A52" s="8">
        <v>50.0</v>
      </c>
      <c r="B52" s="9" t="s">
        <v>590</v>
      </c>
      <c r="C52" s="7" t="s">
        <v>33</v>
      </c>
      <c r="E52" s="7" t="s">
        <v>59</v>
      </c>
      <c r="F52" s="10" t="s">
        <v>34</v>
      </c>
      <c r="G52" s="10"/>
      <c r="H52" s="8">
        <v>36336.0</v>
      </c>
      <c r="I52" s="8">
        <v>36644.0</v>
      </c>
      <c r="J52" s="7">
        <v>36336.0</v>
      </c>
      <c r="K52" s="8">
        <v>36644.0</v>
      </c>
      <c r="L52" s="11">
        <f t="shared" ref="L52:M52" si="57">J52-H52</f>
        <v>0</v>
      </c>
      <c r="M52" s="11">
        <f t="shared" si="57"/>
        <v>0</v>
      </c>
      <c r="N52" s="11">
        <f t="shared" si="53"/>
        <v>34</v>
      </c>
      <c r="O52" s="7" t="s">
        <v>49</v>
      </c>
      <c r="P52" s="7" t="s">
        <v>36</v>
      </c>
      <c r="Q52" s="8">
        <v>309.0</v>
      </c>
      <c r="R52" s="11">
        <f t="shared" si="51"/>
        <v>103</v>
      </c>
      <c r="S52" s="8">
        <v>1.0</v>
      </c>
      <c r="T52" s="7" t="s">
        <v>37</v>
      </c>
      <c r="U52" s="7">
        <v>2843.0</v>
      </c>
      <c r="V52" s="7" t="s">
        <v>591</v>
      </c>
      <c r="W52" s="7" t="s">
        <v>592</v>
      </c>
      <c r="X52" s="7" t="s">
        <v>593</v>
      </c>
      <c r="Y52" s="7" t="s">
        <v>594</v>
      </c>
      <c r="Z52" s="7" t="s">
        <v>595</v>
      </c>
      <c r="AA52" s="7" t="s">
        <v>596</v>
      </c>
      <c r="AB52" s="15" t="s">
        <v>597</v>
      </c>
      <c r="AF52" s="9" t="s">
        <v>598</v>
      </c>
      <c r="AG52" s="9" t="s">
        <v>599</v>
      </c>
    </row>
    <row r="53">
      <c r="A53" s="8">
        <v>51.0</v>
      </c>
      <c r="B53" s="9" t="s">
        <v>600</v>
      </c>
      <c r="C53" s="7" t="s">
        <v>33</v>
      </c>
      <c r="E53" s="7" t="s">
        <v>84</v>
      </c>
      <c r="F53" s="10" t="s">
        <v>34</v>
      </c>
      <c r="G53" s="10"/>
      <c r="H53" s="8">
        <v>36641.0</v>
      </c>
      <c r="I53" s="8">
        <v>36751.0</v>
      </c>
      <c r="J53" s="19">
        <v>36641.0</v>
      </c>
      <c r="K53" s="8">
        <v>36751.0</v>
      </c>
      <c r="L53" s="11">
        <f t="shared" ref="L53:M53" si="58">J53-H53</f>
        <v>0</v>
      </c>
      <c r="M53" s="11">
        <f t="shared" si="58"/>
        <v>0</v>
      </c>
      <c r="N53" s="11">
        <f t="shared" si="53"/>
        <v>-4</v>
      </c>
      <c r="O53" s="7" t="s">
        <v>49</v>
      </c>
      <c r="P53" s="7" t="s">
        <v>36</v>
      </c>
      <c r="Q53" s="8">
        <v>111.0</v>
      </c>
      <c r="R53" s="11">
        <f t="shared" si="51"/>
        <v>37</v>
      </c>
      <c r="S53" s="8">
        <v>1.0</v>
      </c>
      <c r="T53" s="7" t="s">
        <v>62</v>
      </c>
      <c r="U53" s="7">
        <v>65013.0</v>
      </c>
      <c r="V53" s="7" t="s">
        <v>601</v>
      </c>
      <c r="W53" s="7" t="s">
        <v>602</v>
      </c>
      <c r="X53" s="7" t="s">
        <v>603</v>
      </c>
      <c r="Y53" s="7" t="s">
        <v>604</v>
      </c>
      <c r="Z53" s="7" t="s">
        <v>605</v>
      </c>
      <c r="AA53" s="7" t="s">
        <v>606</v>
      </c>
      <c r="AB53" s="15" t="s">
        <v>607</v>
      </c>
      <c r="AC53" s="7"/>
      <c r="AF53" s="9" t="s">
        <v>608</v>
      </c>
      <c r="AG53" s="9" t="s">
        <v>609</v>
      </c>
    </row>
    <row r="54">
      <c r="A54" s="8">
        <v>52.0</v>
      </c>
      <c r="B54" s="9" t="s">
        <v>610</v>
      </c>
      <c r="C54" s="7" t="s">
        <v>84</v>
      </c>
      <c r="E54" s="7" t="s">
        <v>33</v>
      </c>
      <c r="F54" s="10" t="s">
        <v>34</v>
      </c>
      <c r="G54" s="10"/>
      <c r="H54" s="8">
        <v>36748.0</v>
      </c>
      <c r="I54" s="8">
        <v>36939.0</v>
      </c>
      <c r="J54" s="7">
        <v>36748.0</v>
      </c>
      <c r="K54" s="8">
        <v>36939.0</v>
      </c>
      <c r="L54" s="11">
        <f t="shared" ref="L54:M54" si="59">J54-H54</f>
        <v>0</v>
      </c>
      <c r="M54" s="11">
        <f t="shared" si="59"/>
        <v>0</v>
      </c>
      <c r="N54" s="11">
        <f t="shared" si="53"/>
        <v>-4</v>
      </c>
      <c r="O54" s="7" t="s">
        <v>49</v>
      </c>
      <c r="P54" s="7" t="s">
        <v>36</v>
      </c>
      <c r="Q54" s="8">
        <v>192.0</v>
      </c>
      <c r="R54" s="11">
        <f t="shared" si="51"/>
        <v>64</v>
      </c>
      <c r="S54" s="8">
        <v>2.0</v>
      </c>
      <c r="T54" s="7" t="s">
        <v>62</v>
      </c>
      <c r="U54" s="7">
        <v>2837.0</v>
      </c>
      <c r="V54" s="7" t="s">
        <v>611</v>
      </c>
      <c r="W54" s="7" t="s">
        <v>612</v>
      </c>
      <c r="X54" s="7" t="s">
        <v>613</v>
      </c>
      <c r="Y54" s="7" t="s">
        <v>614</v>
      </c>
      <c r="Z54" s="7" t="s">
        <v>615</v>
      </c>
      <c r="AA54" s="7" t="s">
        <v>616</v>
      </c>
      <c r="AB54" s="14" t="s">
        <v>617</v>
      </c>
      <c r="AF54" s="9" t="s">
        <v>618</v>
      </c>
      <c r="AG54" s="9" t="s">
        <v>619</v>
      </c>
    </row>
    <row r="55">
      <c r="A55" s="8">
        <v>53.0</v>
      </c>
      <c r="B55" s="9" t="s">
        <v>620</v>
      </c>
      <c r="C55" s="7" t="s">
        <v>59</v>
      </c>
      <c r="E55" s="7" t="s">
        <v>48</v>
      </c>
      <c r="F55" s="10" t="s">
        <v>34</v>
      </c>
      <c r="G55" s="10"/>
      <c r="H55" s="8">
        <v>36984.0</v>
      </c>
      <c r="I55" s="8">
        <v>37775.0</v>
      </c>
      <c r="J55" s="7">
        <v>36984.0</v>
      </c>
      <c r="K55" s="8">
        <v>37775.0</v>
      </c>
      <c r="L55" s="11">
        <f t="shared" ref="L55:M55" si="60">J55-H55</f>
        <v>0</v>
      </c>
      <c r="M55" s="11">
        <f t="shared" si="60"/>
        <v>0</v>
      </c>
      <c r="N55" s="11">
        <f t="shared" si="53"/>
        <v>44</v>
      </c>
      <c r="O55" s="7" t="s">
        <v>49</v>
      </c>
      <c r="P55" s="7" t="s">
        <v>36</v>
      </c>
      <c r="Q55" s="8">
        <v>792.0</v>
      </c>
      <c r="R55" s="11">
        <f t="shared" si="51"/>
        <v>264</v>
      </c>
      <c r="S55" s="8">
        <v>1.0</v>
      </c>
      <c r="T55" s="7" t="s">
        <v>37</v>
      </c>
      <c r="U55" s="7">
        <v>183.0</v>
      </c>
      <c r="V55" s="7" t="s">
        <v>621</v>
      </c>
      <c r="W55" s="7" t="s">
        <v>622</v>
      </c>
      <c r="X55" s="7" t="s">
        <v>623</v>
      </c>
      <c r="Y55" s="7" t="s">
        <v>624</v>
      </c>
      <c r="Z55" s="7" t="s">
        <v>625</v>
      </c>
      <c r="AA55" s="7" t="s">
        <v>626</v>
      </c>
      <c r="AB55" s="15" t="s">
        <v>627</v>
      </c>
      <c r="AF55" s="9" t="s">
        <v>628</v>
      </c>
      <c r="AG55" s="9" t="s">
        <v>629</v>
      </c>
    </row>
    <row r="56">
      <c r="A56" s="8"/>
      <c r="B56" s="9" t="s">
        <v>630</v>
      </c>
      <c r="C56" s="7" t="s">
        <v>32</v>
      </c>
      <c r="E56" s="7" t="s">
        <v>60</v>
      </c>
      <c r="F56" s="10" t="s">
        <v>34</v>
      </c>
      <c r="G56" s="10"/>
      <c r="H56" s="8" t="s">
        <v>49</v>
      </c>
      <c r="I56" s="8" t="s">
        <v>49</v>
      </c>
      <c r="J56" s="7">
        <v>37797.0</v>
      </c>
      <c r="K56" s="8">
        <v>37955.0</v>
      </c>
      <c r="L56" s="7" t="s">
        <v>49</v>
      </c>
      <c r="M56" s="7" t="s">
        <v>49</v>
      </c>
      <c r="N56" s="11">
        <f>J56-K55-1</f>
        <v>21</v>
      </c>
      <c r="O56" s="7"/>
      <c r="P56" s="7" t="s">
        <v>36</v>
      </c>
      <c r="Q56" s="8"/>
      <c r="R56" s="11">
        <f t="shared" si="51"/>
        <v>0</v>
      </c>
      <c r="S56" s="8"/>
      <c r="T56" s="7" t="s">
        <v>62</v>
      </c>
      <c r="U56" s="7">
        <v>8143.0</v>
      </c>
      <c r="V56" s="7" t="s">
        <v>631</v>
      </c>
      <c r="W56" s="7" t="s">
        <v>632</v>
      </c>
      <c r="X56" s="7"/>
      <c r="Y56" s="7" t="s">
        <v>49</v>
      </c>
      <c r="Z56" s="7"/>
      <c r="AA56" s="7" t="s">
        <v>633</v>
      </c>
      <c r="AB56" s="15" t="s">
        <v>634</v>
      </c>
      <c r="AF56" s="9" t="s">
        <v>635</v>
      </c>
      <c r="AG56" s="9" t="s">
        <v>636</v>
      </c>
    </row>
    <row r="57">
      <c r="A57" s="8">
        <v>54.0</v>
      </c>
      <c r="B57" s="9" t="s">
        <v>637</v>
      </c>
      <c r="C57" s="7" t="s">
        <v>48</v>
      </c>
      <c r="E57" s="7" t="s">
        <v>59</v>
      </c>
      <c r="F57" s="10" t="s">
        <v>34</v>
      </c>
      <c r="G57" s="10"/>
      <c r="H57" s="8">
        <v>37991.0</v>
      </c>
      <c r="I57" s="8">
        <v>38314.0</v>
      </c>
      <c r="J57" s="7">
        <v>37991.0</v>
      </c>
      <c r="K57" s="8">
        <v>38314.0</v>
      </c>
      <c r="L57" s="11">
        <f t="shared" ref="L57:M57" si="61">J57-H57</f>
        <v>0</v>
      </c>
      <c r="M57" s="11">
        <f t="shared" si="61"/>
        <v>0</v>
      </c>
      <c r="N57" s="11">
        <f>if(P57="plus",if(P55="plus",J57-K56-1,"CHECK"),"CHECK")</f>
        <v>35</v>
      </c>
      <c r="O57" s="7" t="s">
        <v>638</v>
      </c>
      <c r="P57" s="7" t="s">
        <v>36</v>
      </c>
      <c r="Q57" s="8">
        <v>324.0</v>
      </c>
      <c r="R57" s="11">
        <f t="shared" si="51"/>
        <v>108</v>
      </c>
      <c r="S57" s="8">
        <v>1.0</v>
      </c>
      <c r="T57" s="7" t="s">
        <v>37</v>
      </c>
      <c r="U57" s="7">
        <v>61085.0</v>
      </c>
      <c r="V57" s="7" t="s">
        <v>639</v>
      </c>
      <c r="W57" s="7" t="s">
        <v>640</v>
      </c>
      <c r="X57" s="7" t="s">
        <v>641</v>
      </c>
      <c r="Y57" s="7" t="s">
        <v>642</v>
      </c>
      <c r="Z57" s="7" t="s">
        <v>643</v>
      </c>
      <c r="AA57" s="7" t="s">
        <v>644</v>
      </c>
      <c r="AB57" s="15" t="s">
        <v>645</v>
      </c>
      <c r="AF57" s="9" t="s">
        <v>646</v>
      </c>
      <c r="AG57" s="9" t="s">
        <v>647</v>
      </c>
    </row>
    <row r="58">
      <c r="A58" s="8"/>
      <c r="B58" s="9" t="s">
        <v>648</v>
      </c>
      <c r="C58" s="7" t="s">
        <v>32</v>
      </c>
      <c r="E58" s="7" t="s">
        <v>84</v>
      </c>
      <c r="F58" s="10" t="s">
        <v>34</v>
      </c>
      <c r="G58" s="10"/>
      <c r="H58" s="8" t="s">
        <v>49</v>
      </c>
      <c r="I58" s="8" t="s">
        <v>49</v>
      </c>
      <c r="J58" s="7">
        <v>38307.0</v>
      </c>
      <c r="K58" s="8">
        <v>38501.0</v>
      </c>
      <c r="L58" s="7" t="s">
        <v>49</v>
      </c>
      <c r="M58" s="7" t="s">
        <v>49</v>
      </c>
      <c r="N58" s="11">
        <f t="shared" ref="N58:N59" si="63">J58-K57-1</f>
        <v>-8</v>
      </c>
      <c r="O58" s="7"/>
      <c r="P58" s="7" t="s">
        <v>36</v>
      </c>
      <c r="Q58" s="8"/>
      <c r="R58" s="11">
        <f t="shared" si="51"/>
        <v>0</v>
      </c>
      <c r="S58" s="8"/>
      <c r="T58" s="7" t="s">
        <v>62</v>
      </c>
      <c r="U58" s="7">
        <v>3262.0</v>
      </c>
      <c r="V58" s="7" t="s">
        <v>649</v>
      </c>
      <c r="W58" s="7" t="s">
        <v>650</v>
      </c>
      <c r="X58" s="7" t="s">
        <v>651</v>
      </c>
      <c r="Y58" s="7" t="s">
        <v>49</v>
      </c>
      <c r="Z58" s="7"/>
      <c r="AA58" s="7"/>
      <c r="AB58" s="14" t="s">
        <v>652</v>
      </c>
      <c r="AC58" s="7"/>
      <c r="AF58" s="9" t="s">
        <v>653</v>
      </c>
      <c r="AG58" s="9" t="s">
        <v>654</v>
      </c>
    </row>
    <row r="59">
      <c r="A59" s="8">
        <v>55.0</v>
      </c>
      <c r="B59" s="9" t="s">
        <v>655</v>
      </c>
      <c r="C59" s="7" t="s">
        <v>60</v>
      </c>
      <c r="E59" s="7" t="s">
        <v>33</v>
      </c>
      <c r="F59" s="10" t="s">
        <v>34</v>
      </c>
      <c r="G59" s="10"/>
      <c r="H59" s="8">
        <v>38540.0</v>
      </c>
      <c r="I59" s="8">
        <v>38773.0</v>
      </c>
      <c r="J59" s="7">
        <v>38540.0</v>
      </c>
      <c r="K59" s="8">
        <v>38773.0</v>
      </c>
      <c r="L59" s="11">
        <f t="shared" ref="L59:M59" si="62">J59-H59</f>
        <v>0</v>
      </c>
      <c r="M59" s="11">
        <f t="shared" si="62"/>
        <v>0</v>
      </c>
      <c r="N59" s="11">
        <f t="shared" si="63"/>
        <v>38</v>
      </c>
      <c r="O59" s="7" t="s">
        <v>656</v>
      </c>
      <c r="P59" s="7" t="s">
        <v>36</v>
      </c>
      <c r="Q59" s="8">
        <v>234.0</v>
      </c>
      <c r="R59" s="11">
        <f t="shared" si="51"/>
        <v>78</v>
      </c>
      <c r="S59" s="8">
        <v>1.0</v>
      </c>
      <c r="T59" s="7" t="s">
        <v>37</v>
      </c>
      <c r="U59" s="7">
        <v>2829.0</v>
      </c>
      <c r="V59" s="7" t="s">
        <v>657</v>
      </c>
      <c r="W59" s="7" t="s">
        <v>658</v>
      </c>
      <c r="X59" s="7" t="s">
        <v>659</v>
      </c>
      <c r="Y59" s="7" t="s">
        <v>660</v>
      </c>
      <c r="Z59" s="7" t="s">
        <v>661</v>
      </c>
      <c r="AA59" s="7" t="s">
        <v>662</v>
      </c>
      <c r="AB59" s="14" t="s">
        <v>663</v>
      </c>
      <c r="AC59" s="7" t="s">
        <v>664</v>
      </c>
      <c r="AF59" s="9" t="s">
        <v>665</v>
      </c>
      <c r="AG59" s="9" t="s">
        <v>666</v>
      </c>
    </row>
    <row r="60">
      <c r="A60" s="8">
        <v>56.0</v>
      </c>
      <c r="B60" s="9" t="s">
        <v>667</v>
      </c>
      <c r="C60" s="7" t="s">
        <v>84</v>
      </c>
      <c r="E60" s="7" t="s">
        <v>48</v>
      </c>
      <c r="F60" s="10" t="s">
        <v>34</v>
      </c>
      <c r="G60" s="10"/>
      <c r="H60" s="8">
        <v>39044.0</v>
      </c>
      <c r="I60" s="8">
        <v>39415.0</v>
      </c>
      <c r="J60" s="7">
        <v>39044.0</v>
      </c>
      <c r="K60" s="8">
        <v>39415.0</v>
      </c>
      <c r="L60" s="11">
        <f t="shared" ref="L60:M60" si="64">J60-H60</f>
        <v>0</v>
      </c>
      <c r="M60" s="11">
        <f t="shared" si="64"/>
        <v>0</v>
      </c>
      <c r="N60" s="11">
        <f t="shared" ref="N60:N68" si="66">if(P60="plus",if(P59="plus",H60-K59-1,"CHECK"),"CHECK")</f>
        <v>270</v>
      </c>
      <c r="O60" s="7" t="s">
        <v>668</v>
      </c>
      <c r="P60" s="7" t="s">
        <v>36</v>
      </c>
      <c r="Q60" s="8">
        <v>372.0</v>
      </c>
      <c r="R60" s="11">
        <f t="shared" si="51"/>
        <v>124</v>
      </c>
      <c r="S60" s="8">
        <v>1.0</v>
      </c>
      <c r="T60" s="7" t="s">
        <v>37</v>
      </c>
      <c r="U60" s="7">
        <v>64754.0</v>
      </c>
      <c r="V60" s="7" t="s">
        <v>669</v>
      </c>
      <c r="W60" s="7" t="s">
        <v>670</v>
      </c>
      <c r="X60" s="7" t="s">
        <v>671</v>
      </c>
      <c r="Y60" s="7" t="s">
        <v>672</v>
      </c>
      <c r="Z60" s="7" t="s">
        <v>673</v>
      </c>
      <c r="AA60" s="7" t="s">
        <v>674</v>
      </c>
      <c r="AB60" s="14" t="s">
        <v>675</v>
      </c>
      <c r="AF60" s="9" t="s">
        <v>676</v>
      </c>
      <c r="AG60" s="9" t="s">
        <v>677</v>
      </c>
    </row>
    <row r="61">
      <c r="A61" s="8">
        <v>57.0</v>
      </c>
      <c r="B61" s="9" t="s">
        <v>678</v>
      </c>
      <c r="C61" s="7" t="s">
        <v>33</v>
      </c>
      <c r="E61" s="7" t="s">
        <v>60</v>
      </c>
      <c r="F61" s="10" t="s">
        <v>34</v>
      </c>
      <c r="G61" s="10"/>
      <c r="H61" s="8">
        <v>39452.0</v>
      </c>
      <c r="I61" s="8">
        <v>40093.0</v>
      </c>
      <c r="J61" s="7">
        <v>39452.0</v>
      </c>
      <c r="K61" s="8">
        <v>40093.0</v>
      </c>
      <c r="L61" s="11">
        <f t="shared" ref="L61:M61" si="65">J61-H61</f>
        <v>0</v>
      </c>
      <c r="M61" s="11">
        <f t="shared" si="65"/>
        <v>0</v>
      </c>
      <c r="N61" s="11">
        <f t="shared" si="66"/>
        <v>36</v>
      </c>
      <c r="O61" s="7" t="s">
        <v>49</v>
      </c>
      <c r="P61" s="7" t="s">
        <v>36</v>
      </c>
      <c r="Q61" s="8">
        <v>642.0</v>
      </c>
      <c r="R61" s="11">
        <f t="shared" si="51"/>
        <v>214</v>
      </c>
      <c r="S61" s="8">
        <v>1.0</v>
      </c>
      <c r="T61" s="7" t="s">
        <v>37</v>
      </c>
      <c r="U61" s="7">
        <v>68718.0</v>
      </c>
      <c r="V61" s="7" t="s">
        <v>679</v>
      </c>
      <c r="W61" s="7" t="s">
        <v>680</v>
      </c>
      <c r="X61" s="7" t="s">
        <v>681</v>
      </c>
      <c r="Y61" s="7" t="s">
        <v>682</v>
      </c>
      <c r="Z61" s="7" t="s">
        <v>683</v>
      </c>
      <c r="AA61" s="7" t="s">
        <v>684</v>
      </c>
      <c r="AB61" s="15" t="s">
        <v>685</v>
      </c>
      <c r="AF61" s="9" t="s">
        <v>686</v>
      </c>
      <c r="AG61" s="9" t="s">
        <v>687</v>
      </c>
    </row>
    <row r="62">
      <c r="A62" s="8">
        <v>58.0</v>
      </c>
      <c r="B62" s="9" t="s">
        <v>688</v>
      </c>
      <c r="C62" s="7" t="s">
        <v>60</v>
      </c>
      <c r="E62" s="7" t="s">
        <v>59</v>
      </c>
      <c r="F62" s="10" t="s">
        <v>34</v>
      </c>
      <c r="G62" s="10"/>
      <c r="H62" s="8">
        <v>40273.0</v>
      </c>
      <c r="I62" s="8">
        <v>40521.0</v>
      </c>
      <c r="J62" s="7">
        <v>40273.0</v>
      </c>
      <c r="K62" s="8">
        <v>40521.0</v>
      </c>
      <c r="L62" s="11">
        <f t="shared" ref="L62:M62" si="67">J62-H62</f>
        <v>0</v>
      </c>
      <c r="M62" s="11">
        <f t="shared" si="67"/>
        <v>0</v>
      </c>
      <c r="N62" s="11">
        <f t="shared" si="66"/>
        <v>179</v>
      </c>
      <c r="O62" s="7" t="s">
        <v>638</v>
      </c>
      <c r="P62" s="7" t="s">
        <v>36</v>
      </c>
      <c r="Q62" s="8">
        <v>249.0</v>
      </c>
      <c r="R62" s="11">
        <f t="shared" si="51"/>
        <v>83</v>
      </c>
      <c r="S62" s="8">
        <v>1.0</v>
      </c>
      <c r="T62" s="7" t="s">
        <v>37</v>
      </c>
      <c r="U62" s="7">
        <v>2215.0</v>
      </c>
      <c r="V62" s="7" t="s">
        <v>689</v>
      </c>
      <c r="W62" s="7" t="s">
        <v>690</v>
      </c>
      <c r="X62" s="7" t="s">
        <v>691</v>
      </c>
      <c r="Y62" s="7" t="s">
        <v>692</v>
      </c>
      <c r="Z62" s="7" t="s">
        <v>693</v>
      </c>
      <c r="AA62" s="7" t="s">
        <v>694</v>
      </c>
      <c r="AB62" s="14" t="s">
        <v>695</v>
      </c>
      <c r="AC62" s="7" t="s">
        <v>696</v>
      </c>
      <c r="AF62" s="9" t="s">
        <v>697</v>
      </c>
      <c r="AG62" s="9" t="s">
        <v>698</v>
      </c>
    </row>
    <row r="63">
      <c r="A63" s="8">
        <v>59.0</v>
      </c>
      <c r="B63" s="9" t="s">
        <v>699</v>
      </c>
      <c r="C63" s="7" t="s">
        <v>59</v>
      </c>
      <c r="E63" s="7" t="s">
        <v>84</v>
      </c>
      <c r="F63" s="10" t="s">
        <v>34</v>
      </c>
      <c r="G63" s="10"/>
      <c r="H63" s="8">
        <v>40599.0</v>
      </c>
      <c r="I63" s="8">
        <v>41270.0</v>
      </c>
      <c r="J63" s="7">
        <v>40599.0</v>
      </c>
      <c r="K63" s="8">
        <v>41270.0</v>
      </c>
      <c r="L63" s="11">
        <f t="shared" ref="L63:M63" si="68">J63-H63</f>
        <v>0</v>
      </c>
      <c r="M63" s="11">
        <f t="shared" si="68"/>
        <v>0</v>
      </c>
      <c r="N63" s="11">
        <f t="shared" si="66"/>
        <v>77</v>
      </c>
      <c r="O63" s="19" t="s">
        <v>656</v>
      </c>
      <c r="P63" s="7" t="s">
        <v>36</v>
      </c>
      <c r="Q63" s="8">
        <v>672.0</v>
      </c>
      <c r="R63" s="11">
        <f t="shared" si="51"/>
        <v>224</v>
      </c>
      <c r="S63" s="8">
        <v>1.0</v>
      </c>
      <c r="T63" s="7" t="s">
        <v>37</v>
      </c>
      <c r="U63" s="7">
        <v>711.0</v>
      </c>
      <c r="V63" s="7" t="s">
        <v>700</v>
      </c>
      <c r="W63" s="7" t="s">
        <v>701</v>
      </c>
      <c r="X63" s="7" t="s">
        <v>702</v>
      </c>
      <c r="Y63" s="7" t="s">
        <v>703</v>
      </c>
      <c r="Z63" s="7" t="s">
        <v>704</v>
      </c>
      <c r="AA63" s="7" t="s">
        <v>705</v>
      </c>
      <c r="AB63" s="15" t="s">
        <v>706</v>
      </c>
      <c r="AF63" s="9" t="s">
        <v>707</v>
      </c>
      <c r="AG63" s="9" t="s">
        <v>708</v>
      </c>
    </row>
    <row r="64">
      <c r="A64" s="8">
        <v>60.0</v>
      </c>
      <c r="B64" s="9" t="s">
        <v>709</v>
      </c>
      <c r="C64" s="7" t="s">
        <v>84</v>
      </c>
      <c r="E64" s="7" t="s">
        <v>33</v>
      </c>
      <c r="F64" s="10" t="s">
        <v>34</v>
      </c>
      <c r="G64" s="10"/>
      <c r="H64" s="8">
        <v>41328.0</v>
      </c>
      <c r="I64" s="8">
        <v>42209.0</v>
      </c>
      <c r="J64" s="7">
        <v>41328.0</v>
      </c>
      <c r="K64" s="8">
        <v>42209.0</v>
      </c>
      <c r="L64" s="11">
        <f t="shared" ref="L64:M64" si="69">J64-H64</f>
        <v>0</v>
      </c>
      <c r="M64" s="11">
        <f t="shared" si="69"/>
        <v>0</v>
      </c>
      <c r="N64" s="11">
        <f t="shared" si="66"/>
        <v>57</v>
      </c>
      <c r="O64" s="7" t="s">
        <v>656</v>
      </c>
      <c r="P64" s="7" t="s">
        <v>36</v>
      </c>
      <c r="Q64" s="8">
        <v>882.0</v>
      </c>
      <c r="R64" s="11">
        <f t="shared" si="51"/>
        <v>294</v>
      </c>
      <c r="S64" s="8">
        <v>1.0</v>
      </c>
      <c r="T64" s="7" t="s">
        <v>37</v>
      </c>
      <c r="U64" s="7">
        <v>183.0</v>
      </c>
      <c r="V64" s="7" t="s">
        <v>710</v>
      </c>
      <c r="W64" s="7" t="s">
        <v>711</v>
      </c>
      <c r="X64" s="7" t="s">
        <v>712</v>
      </c>
      <c r="Y64" s="7" t="s">
        <v>713</v>
      </c>
      <c r="Z64" s="7" t="s">
        <v>714</v>
      </c>
      <c r="AA64" s="7" t="s">
        <v>715</v>
      </c>
      <c r="AB64" s="14" t="s">
        <v>627</v>
      </c>
      <c r="AF64" s="9" t="s">
        <v>716</v>
      </c>
      <c r="AG64" s="9" t="s">
        <v>717</v>
      </c>
    </row>
    <row r="65">
      <c r="A65" s="8">
        <v>61.0</v>
      </c>
      <c r="B65" s="9" t="s">
        <v>718</v>
      </c>
      <c r="C65" s="7" t="s">
        <v>48</v>
      </c>
      <c r="E65" s="7" t="s">
        <v>48</v>
      </c>
      <c r="F65" s="10" t="s">
        <v>34</v>
      </c>
      <c r="G65" s="10"/>
      <c r="H65" s="8">
        <v>42247.0</v>
      </c>
      <c r="I65" s="8">
        <v>43098.0</v>
      </c>
      <c r="J65" s="7">
        <v>42220.0</v>
      </c>
      <c r="K65" s="8">
        <v>43098.0</v>
      </c>
      <c r="L65" s="11">
        <f t="shared" ref="L65:M65" si="70">J65-H65</f>
        <v>-27</v>
      </c>
      <c r="M65" s="11">
        <f t="shared" si="70"/>
        <v>0</v>
      </c>
      <c r="N65" s="11">
        <f t="shared" si="66"/>
        <v>37</v>
      </c>
      <c r="O65" s="7" t="s">
        <v>49</v>
      </c>
      <c r="P65" s="7" t="s">
        <v>36</v>
      </c>
      <c r="Q65" s="8">
        <v>852.0</v>
      </c>
      <c r="R65" s="11">
        <f t="shared" si="51"/>
        <v>284</v>
      </c>
      <c r="S65" s="8">
        <v>1.0</v>
      </c>
      <c r="T65" s="7" t="s">
        <v>62</v>
      </c>
      <c r="U65" s="7">
        <v>62435.0</v>
      </c>
      <c r="V65" s="7" t="s">
        <v>719</v>
      </c>
      <c r="W65" s="7" t="s">
        <v>720</v>
      </c>
      <c r="X65" s="7" t="s">
        <v>721</v>
      </c>
      <c r="Y65" s="7" t="s">
        <v>722</v>
      </c>
      <c r="Z65" s="7" t="s">
        <v>723</v>
      </c>
      <c r="AA65" s="7" t="s">
        <v>724</v>
      </c>
      <c r="AB65" s="15" t="s">
        <v>725</v>
      </c>
      <c r="AF65" s="9" t="s">
        <v>726</v>
      </c>
      <c r="AG65" s="9" t="s">
        <v>727</v>
      </c>
    </row>
    <row r="66">
      <c r="A66" s="8">
        <v>62.0</v>
      </c>
      <c r="B66" s="9" t="s">
        <v>728</v>
      </c>
      <c r="C66" s="7" t="s">
        <v>60</v>
      </c>
      <c r="E66" s="7" t="s">
        <v>60</v>
      </c>
      <c r="F66" s="10" t="s">
        <v>34</v>
      </c>
      <c r="G66" s="10"/>
      <c r="H66" s="8">
        <v>43095.0</v>
      </c>
      <c r="I66" s="8">
        <v>43652.0</v>
      </c>
      <c r="J66" s="7">
        <v>43095.0</v>
      </c>
      <c r="K66" s="8">
        <v>43652.0</v>
      </c>
      <c r="L66" s="11">
        <f t="shared" ref="L66:M66" si="71">J66-H66</f>
        <v>0</v>
      </c>
      <c r="M66" s="11">
        <f t="shared" si="71"/>
        <v>0</v>
      </c>
      <c r="N66" s="11">
        <f t="shared" si="66"/>
        <v>-4</v>
      </c>
      <c r="O66" s="7" t="s">
        <v>49</v>
      </c>
      <c r="P66" s="7" t="s">
        <v>36</v>
      </c>
      <c r="Q66" s="8">
        <v>558.0</v>
      </c>
      <c r="R66" s="11">
        <f t="shared" si="51"/>
        <v>186</v>
      </c>
      <c r="S66" s="8">
        <v>2.0</v>
      </c>
      <c r="T66" s="7" t="s">
        <v>37</v>
      </c>
      <c r="U66" s="7">
        <v>700.0</v>
      </c>
      <c r="V66" s="7" t="s">
        <v>729</v>
      </c>
      <c r="W66" s="7" t="s">
        <v>730</v>
      </c>
      <c r="X66" s="7" t="s">
        <v>731</v>
      </c>
      <c r="Y66" s="7" t="s">
        <v>732</v>
      </c>
      <c r="Z66" s="7" t="s">
        <v>733</v>
      </c>
      <c r="AA66" s="7" t="s">
        <v>734</v>
      </c>
      <c r="AB66" s="14" t="s">
        <v>735</v>
      </c>
      <c r="AF66" s="9" t="s">
        <v>736</v>
      </c>
      <c r="AG66" s="9" t="s">
        <v>737</v>
      </c>
    </row>
    <row r="67">
      <c r="A67" s="8">
        <v>63.0</v>
      </c>
      <c r="B67" s="9" t="s">
        <v>738</v>
      </c>
      <c r="C67" s="7" t="s">
        <v>84</v>
      </c>
      <c r="E67" s="7" t="s">
        <v>59</v>
      </c>
      <c r="F67" s="28" t="s">
        <v>739</v>
      </c>
      <c r="G67" s="10" t="s">
        <v>740</v>
      </c>
      <c r="H67" s="8">
        <v>43682.0</v>
      </c>
      <c r="I67" s="8">
        <v>47584.0</v>
      </c>
      <c r="J67" s="7">
        <v>43682.0</v>
      </c>
      <c r="K67" s="8">
        <v>47584.0</v>
      </c>
      <c r="L67" s="11">
        <f t="shared" ref="L67:M67" si="72">J67-H67</f>
        <v>0</v>
      </c>
      <c r="M67" s="11">
        <f t="shared" si="72"/>
        <v>0</v>
      </c>
      <c r="N67" s="11">
        <f t="shared" si="66"/>
        <v>29</v>
      </c>
      <c r="O67" s="7" t="s">
        <v>49</v>
      </c>
      <c r="P67" s="7" t="s">
        <v>36</v>
      </c>
      <c r="Q67" s="8">
        <v>3903.0</v>
      </c>
      <c r="R67" s="11">
        <f t="shared" si="51"/>
        <v>1301</v>
      </c>
      <c r="S67" s="8">
        <v>1.0</v>
      </c>
      <c r="T67" s="7" t="s">
        <v>62</v>
      </c>
      <c r="U67" s="7">
        <v>699.0</v>
      </c>
      <c r="V67" s="7" t="s">
        <v>741</v>
      </c>
      <c r="W67" s="7" t="s">
        <v>742</v>
      </c>
      <c r="X67" s="7" t="s">
        <v>743</v>
      </c>
      <c r="Y67" s="7" t="s">
        <v>744</v>
      </c>
      <c r="Z67" s="7" t="s">
        <v>745</v>
      </c>
      <c r="AA67" s="7" t="s">
        <v>746</v>
      </c>
      <c r="AB67" s="15" t="s">
        <v>747</v>
      </c>
      <c r="AF67" s="9" t="s">
        <v>748</v>
      </c>
      <c r="AG67" s="9" t="s">
        <v>749</v>
      </c>
    </row>
    <row r="68">
      <c r="A68" s="8">
        <v>64.0</v>
      </c>
      <c r="B68" s="9" t="s">
        <v>750</v>
      </c>
      <c r="C68" s="7" t="s">
        <v>60</v>
      </c>
      <c r="E68" s="7" t="s">
        <v>84</v>
      </c>
      <c r="F68" s="10" t="s">
        <v>34</v>
      </c>
      <c r="G68" s="10"/>
      <c r="H68" s="8">
        <v>47645.0</v>
      </c>
      <c r="I68" s="8">
        <v>47998.0</v>
      </c>
      <c r="J68" s="7">
        <v>47645.0</v>
      </c>
      <c r="K68" s="8">
        <v>47998.0</v>
      </c>
      <c r="L68" s="11">
        <f t="shared" ref="L68:M68" si="73">J68-H68</f>
        <v>0</v>
      </c>
      <c r="M68" s="11">
        <f t="shared" si="73"/>
        <v>0</v>
      </c>
      <c r="N68" s="11">
        <f t="shared" si="66"/>
        <v>60</v>
      </c>
      <c r="O68" s="7" t="s">
        <v>751</v>
      </c>
      <c r="P68" s="7" t="s">
        <v>36</v>
      </c>
      <c r="Q68" s="8">
        <v>354.0</v>
      </c>
      <c r="R68" s="11">
        <f t="shared" si="51"/>
        <v>118</v>
      </c>
      <c r="S68" s="8">
        <v>1.0</v>
      </c>
      <c r="T68" s="7" t="s">
        <v>37</v>
      </c>
      <c r="U68" s="7">
        <v>2800.0</v>
      </c>
      <c r="V68" s="7" t="s">
        <v>752</v>
      </c>
      <c r="W68" s="7" t="s">
        <v>753</v>
      </c>
      <c r="X68" s="7" t="s">
        <v>754</v>
      </c>
      <c r="Y68" s="7" t="s">
        <v>755</v>
      </c>
      <c r="Z68" s="7" t="s">
        <v>756</v>
      </c>
      <c r="AA68" s="7" t="s">
        <v>757</v>
      </c>
      <c r="AB68" s="14" t="s">
        <v>758</v>
      </c>
      <c r="AF68" s="9" t="s">
        <v>759</v>
      </c>
      <c r="AG68" s="9" t="s">
        <v>760</v>
      </c>
    </row>
    <row r="69">
      <c r="A69" s="8" t="s">
        <v>761</v>
      </c>
      <c r="B69" s="9" t="s">
        <v>762</v>
      </c>
      <c r="C69" s="7" t="s">
        <v>60</v>
      </c>
      <c r="E69" s="7" t="s">
        <v>33</v>
      </c>
      <c r="F69" s="10" t="s">
        <v>34</v>
      </c>
      <c r="G69" s="10"/>
      <c r="H69" s="8">
        <v>47970.0</v>
      </c>
      <c r="I69" s="8">
        <v>48131.0</v>
      </c>
      <c r="J69" s="7">
        <v>47970.0</v>
      </c>
      <c r="K69" s="8">
        <v>48131.0</v>
      </c>
      <c r="L69" s="11">
        <f t="shared" ref="L69:M69" si="74">J69-H69</f>
        <v>0</v>
      </c>
      <c r="M69" s="11">
        <f t="shared" si="74"/>
        <v>0</v>
      </c>
      <c r="N69" s="11">
        <f>H69-K68-1</f>
        <v>-29</v>
      </c>
      <c r="O69" s="7" t="s">
        <v>763</v>
      </c>
      <c r="P69" s="7"/>
      <c r="Q69" s="8"/>
      <c r="S69" s="8"/>
      <c r="T69" s="7" t="s">
        <v>37</v>
      </c>
      <c r="U69" s="7">
        <v>5114.0</v>
      </c>
      <c r="V69" s="7" t="s">
        <v>764</v>
      </c>
      <c r="W69" s="7" t="s">
        <v>765</v>
      </c>
      <c r="X69" s="7" t="s">
        <v>766</v>
      </c>
      <c r="Y69" s="7" t="s">
        <v>767</v>
      </c>
      <c r="Z69" s="7" t="s">
        <v>768</v>
      </c>
      <c r="AA69" s="7" t="s">
        <v>769</v>
      </c>
      <c r="AB69" s="14" t="s">
        <v>770</v>
      </c>
      <c r="AC69" s="19" t="s">
        <v>771</v>
      </c>
      <c r="AF69" s="9" t="s">
        <v>772</v>
      </c>
      <c r="AG69" s="9" t="s">
        <v>773</v>
      </c>
    </row>
    <row r="70">
      <c r="A70" s="8">
        <v>66.0</v>
      </c>
      <c r="B70" s="9" t="s">
        <v>774</v>
      </c>
      <c r="C70" s="7" t="s">
        <v>59</v>
      </c>
      <c r="E70" s="7" t="s">
        <v>48</v>
      </c>
      <c r="F70" s="10" t="s">
        <v>775</v>
      </c>
      <c r="G70" s="10" t="s">
        <v>776</v>
      </c>
      <c r="H70" s="8">
        <v>48121.0</v>
      </c>
      <c r="I70" s="8">
        <v>48564.0</v>
      </c>
      <c r="J70" s="7">
        <v>48112.0</v>
      </c>
      <c r="K70" s="8">
        <v>48564.0</v>
      </c>
      <c r="L70" s="11">
        <f t="shared" ref="L70:M70" si="75">J70-H70</f>
        <v>-9</v>
      </c>
      <c r="M70" s="11">
        <f t="shared" si="75"/>
        <v>0</v>
      </c>
      <c r="N70" s="11">
        <f>J70-I69</f>
        <v>-19</v>
      </c>
      <c r="O70" s="7" t="s">
        <v>777</v>
      </c>
      <c r="P70" s="7" t="s">
        <v>36</v>
      </c>
      <c r="Q70" s="8">
        <v>444.0</v>
      </c>
      <c r="R70" s="11">
        <f t="shared" ref="R70:R77" si="77">Q70/3</f>
        <v>148</v>
      </c>
      <c r="S70" s="8">
        <v>1.0</v>
      </c>
      <c r="U70" s="7">
        <v>61902.0</v>
      </c>
      <c r="V70" s="7" t="s">
        <v>778</v>
      </c>
      <c r="W70" s="7" t="s">
        <v>779</v>
      </c>
      <c r="X70" s="7" t="s">
        <v>780</v>
      </c>
      <c r="Y70" s="7" t="s">
        <v>781</v>
      </c>
      <c r="Z70" s="7" t="s">
        <v>782</v>
      </c>
      <c r="AA70" s="7" t="s">
        <v>783</v>
      </c>
      <c r="AB70" s="14" t="s">
        <v>784</v>
      </c>
      <c r="AC70" s="19" t="s">
        <v>785</v>
      </c>
      <c r="AF70" s="9" t="s">
        <v>786</v>
      </c>
      <c r="AG70" s="9" t="s">
        <v>787</v>
      </c>
    </row>
    <row r="71">
      <c r="A71" s="8">
        <v>67.0</v>
      </c>
      <c r="B71" s="9" t="s">
        <v>788</v>
      </c>
      <c r="C71" s="7" t="s">
        <v>84</v>
      </c>
      <c r="E71" s="7" t="s">
        <v>60</v>
      </c>
      <c r="F71" s="10" t="s">
        <v>34</v>
      </c>
      <c r="G71" s="10"/>
      <c r="H71" s="8">
        <v>48557.0</v>
      </c>
      <c r="I71" s="8">
        <v>48724.0</v>
      </c>
      <c r="J71" s="7">
        <v>48557.0</v>
      </c>
      <c r="K71" s="8">
        <v>48724.0</v>
      </c>
      <c r="L71" s="11">
        <f t="shared" ref="L71:M71" si="76">J71-H71</f>
        <v>0</v>
      </c>
      <c r="M71" s="11">
        <f t="shared" si="76"/>
        <v>0</v>
      </c>
      <c r="N71" s="11">
        <f t="shared" ref="N71:N72" si="79">if(P71="plus",if(P70="plus",H71-K70-1,"CHECK"),"CHECK")</f>
        <v>-8</v>
      </c>
      <c r="O71" s="7" t="s">
        <v>789</v>
      </c>
      <c r="P71" s="7" t="s">
        <v>36</v>
      </c>
      <c r="Q71" s="8">
        <v>168.0</v>
      </c>
      <c r="R71" s="11">
        <f t="shared" si="77"/>
        <v>56</v>
      </c>
      <c r="S71" s="8">
        <v>1.0</v>
      </c>
      <c r="U71" s="7">
        <v>3923.0</v>
      </c>
      <c r="V71" s="19" t="s">
        <v>790</v>
      </c>
      <c r="W71" s="7" t="s">
        <v>791</v>
      </c>
      <c r="X71" s="7" t="s">
        <v>792</v>
      </c>
      <c r="Y71" s="7" t="s">
        <v>793</v>
      </c>
      <c r="Z71" s="7" t="s">
        <v>794</v>
      </c>
      <c r="AA71" s="7" t="s">
        <v>795</v>
      </c>
      <c r="AB71" s="14" t="s">
        <v>796</v>
      </c>
      <c r="AF71" s="9" t="s">
        <v>797</v>
      </c>
      <c r="AG71" s="9" t="s">
        <v>798</v>
      </c>
    </row>
    <row r="72">
      <c r="A72" s="8">
        <v>68.0</v>
      </c>
      <c r="B72" s="9" t="s">
        <v>799</v>
      </c>
      <c r="C72" s="7" t="s">
        <v>60</v>
      </c>
      <c r="E72" s="7" t="s">
        <v>59</v>
      </c>
      <c r="F72" s="29" t="s">
        <v>800</v>
      </c>
      <c r="G72" s="10" t="s">
        <v>801</v>
      </c>
      <c r="H72" s="8">
        <v>48724.0</v>
      </c>
      <c r="I72" s="8">
        <v>49308.0</v>
      </c>
      <c r="J72" s="7">
        <v>48724.0</v>
      </c>
      <c r="K72" s="8">
        <v>49308.0</v>
      </c>
      <c r="L72" s="11">
        <f t="shared" ref="L72:M72" si="78">J72-H72</f>
        <v>0</v>
      </c>
      <c r="M72" s="11">
        <f t="shared" si="78"/>
        <v>0</v>
      </c>
      <c r="N72" s="11">
        <f t="shared" si="79"/>
        <v>-1</v>
      </c>
      <c r="O72" s="7" t="s">
        <v>802</v>
      </c>
      <c r="P72" s="7" t="s">
        <v>36</v>
      </c>
      <c r="Q72" s="8">
        <v>585.0</v>
      </c>
      <c r="R72" s="11">
        <f t="shared" si="77"/>
        <v>195</v>
      </c>
      <c r="S72" s="8">
        <v>1.0</v>
      </c>
      <c r="T72" s="7" t="s">
        <v>37</v>
      </c>
      <c r="U72" s="7">
        <v>67135.0</v>
      </c>
      <c r="V72" s="7" t="s">
        <v>803</v>
      </c>
      <c r="W72" s="7" t="s">
        <v>804</v>
      </c>
      <c r="X72" s="7" t="s">
        <v>805</v>
      </c>
      <c r="Y72" s="7" t="s">
        <v>806</v>
      </c>
      <c r="Z72" s="7" t="s">
        <v>807</v>
      </c>
      <c r="AA72" s="7" t="s">
        <v>808</v>
      </c>
      <c r="AB72" s="14" t="s">
        <v>809</v>
      </c>
      <c r="AF72" s="9" t="s">
        <v>810</v>
      </c>
      <c r="AG72" s="9" t="s">
        <v>811</v>
      </c>
    </row>
    <row r="73">
      <c r="A73" s="8">
        <v>69.0</v>
      </c>
      <c r="B73" s="9" t="s">
        <v>812</v>
      </c>
      <c r="C73" s="7" t="s">
        <v>48</v>
      </c>
      <c r="E73" s="7" t="s">
        <v>84</v>
      </c>
      <c r="F73" s="29" t="s">
        <v>813</v>
      </c>
      <c r="G73" s="10" t="s">
        <v>814</v>
      </c>
      <c r="H73" s="8">
        <v>49362.0</v>
      </c>
      <c r="I73" s="8">
        <v>49850.0</v>
      </c>
      <c r="J73" s="7">
        <v>49326.0</v>
      </c>
      <c r="K73" s="8">
        <v>49850.0</v>
      </c>
      <c r="L73" s="11">
        <f t="shared" ref="L73:M73" si="80">J73-H73</f>
        <v>-36</v>
      </c>
      <c r="M73" s="11">
        <f t="shared" si="80"/>
        <v>0</v>
      </c>
      <c r="N73" s="11">
        <f>if(P73="plus",if(P72="plus",J73-K72-1,"CHECK"),"CHECK")</f>
        <v>17</v>
      </c>
      <c r="O73" s="7" t="s">
        <v>815</v>
      </c>
      <c r="P73" s="7" t="s">
        <v>36</v>
      </c>
      <c r="Q73" s="8">
        <v>489.0</v>
      </c>
      <c r="R73" s="11">
        <f t="shared" si="77"/>
        <v>163</v>
      </c>
      <c r="S73" s="8">
        <v>1.0</v>
      </c>
      <c r="T73" s="7" t="s">
        <v>37</v>
      </c>
      <c r="U73" s="7">
        <v>4177.0</v>
      </c>
      <c r="V73" s="7" t="s">
        <v>816</v>
      </c>
      <c r="W73" s="7" t="s">
        <v>817</v>
      </c>
      <c r="X73" s="7" t="s">
        <v>818</v>
      </c>
      <c r="Y73" s="7" t="s">
        <v>819</v>
      </c>
      <c r="Z73" s="7" t="s">
        <v>820</v>
      </c>
      <c r="AA73" s="7" t="s">
        <v>821</v>
      </c>
      <c r="AB73" s="15" t="s">
        <v>822</v>
      </c>
      <c r="AF73" s="9" t="s">
        <v>823</v>
      </c>
      <c r="AG73" s="9" t="s">
        <v>824</v>
      </c>
    </row>
    <row r="74">
      <c r="A74" s="8">
        <v>70.0</v>
      </c>
      <c r="B74" s="9" t="s">
        <v>825</v>
      </c>
      <c r="C74" s="7" t="s">
        <v>60</v>
      </c>
      <c r="E74" s="7" t="s">
        <v>33</v>
      </c>
      <c r="F74" s="30" t="s">
        <v>826</v>
      </c>
      <c r="G74" s="10" t="s">
        <v>827</v>
      </c>
      <c r="H74" s="8">
        <v>49853.0</v>
      </c>
      <c r="I74" s="8">
        <v>50896.0</v>
      </c>
      <c r="J74" s="7">
        <v>49853.0</v>
      </c>
      <c r="K74" s="8">
        <v>50896.0</v>
      </c>
      <c r="L74" s="11">
        <f t="shared" ref="L74:M74" si="81">J74-H74</f>
        <v>0</v>
      </c>
      <c r="M74" s="11">
        <f t="shared" si="81"/>
        <v>0</v>
      </c>
      <c r="N74" s="11">
        <f t="shared" ref="N74:N76" si="83">if(P74="plus",if(P73="plus",H74-K73-1,"CHECK"),"CHECK")</f>
        <v>2</v>
      </c>
      <c r="O74" s="7" t="s">
        <v>49</v>
      </c>
      <c r="P74" s="7" t="s">
        <v>36</v>
      </c>
      <c r="Q74" s="8">
        <v>1044.0</v>
      </c>
      <c r="R74" s="11">
        <f t="shared" si="77"/>
        <v>348</v>
      </c>
      <c r="S74" s="8">
        <v>1.0</v>
      </c>
      <c r="T74" s="7" t="s">
        <v>37</v>
      </c>
      <c r="U74" s="7">
        <v>2797.0</v>
      </c>
      <c r="V74" s="7" t="s">
        <v>828</v>
      </c>
      <c r="W74" s="7" t="s">
        <v>829</v>
      </c>
      <c r="X74" s="7" t="s">
        <v>830</v>
      </c>
      <c r="Y74" s="7" t="s">
        <v>831</v>
      </c>
      <c r="Z74" s="7" t="s">
        <v>832</v>
      </c>
      <c r="AA74" s="7" t="s">
        <v>833</v>
      </c>
      <c r="AB74" s="14" t="s">
        <v>834</v>
      </c>
      <c r="AC74" s="7" t="s">
        <v>835</v>
      </c>
      <c r="AF74" s="9" t="s">
        <v>836</v>
      </c>
      <c r="AG74" s="9" t="s">
        <v>837</v>
      </c>
    </row>
    <row r="75">
      <c r="A75" s="8">
        <v>71.0</v>
      </c>
      <c r="B75" s="9" t="s">
        <v>838</v>
      </c>
      <c r="C75" s="7" t="s">
        <v>59</v>
      </c>
      <c r="E75" s="7" t="s">
        <v>48</v>
      </c>
      <c r="F75" s="10" t="s">
        <v>34</v>
      </c>
      <c r="G75" s="10"/>
      <c r="H75" s="8">
        <v>50893.0</v>
      </c>
      <c r="I75" s="8">
        <v>51162.0</v>
      </c>
      <c r="J75" s="7">
        <v>50893.0</v>
      </c>
      <c r="K75" s="8">
        <v>51162.0</v>
      </c>
      <c r="L75" s="11">
        <f t="shared" ref="L75:M75" si="82">J75-H75</f>
        <v>0</v>
      </c>
      <c r="M75" s="11">
        <f t="shared" si="82"/>
        <v>0</v>
      </c>
      <c r="N75" s="11">
        <f t="shared" si="83"/>
        <v>-4</v>
      </c>
      <c r="O75" s="7" t="s">
        <v>49</v>
      </c>
      <c r="P75" s="7" t="s">
        <v>36</v>
      </c>
      <c r="Q75" s="8">
        <v>270.0</v>
      </c>
      <c r="R75" s="11">
        <f t="shared" si="77"/>
        <v>90</v>
      </c>
      <c r="S75" s="8">
        <v>1.0</v>
      </c>
      <c r="U75" s="7">
        <v>5494.0</v>
      </c>
      <c r="V75" s="7" t="s">
        <v>839</v>
      </c>
      <c r="W75" s="7" t="s">
        <v>840</v>
      </c>
      <c r="X75" s="7" t="s">
        <v>841</v>
      </c>
      <c r="Y75" s="7" t="s">
        <v>842</v>
      </c>
      <c r="Z75" s="7" t="s">
        <v>843</v>
      </c>
      <c r="AA75" s="7" t="s">
        <v>844</v>
      </c>
      <c r="AB75" s="15" t="s">
        <v>845</v>
      </c>
      <c r="AF75" s="9" t="s">
        <v>846</v>
      </c>
      <c r="AG75" s="9" t="s">
        <v>847</v>
      </c>
    </row>
    <row r="76">
      <c r="A76" s="8">
        <v>72.0</v>
      </c>
      <c r="B76" s="9" t="s">
        <v>848</v>
      </c>
      <c r="C76" s="7" t="s">
        <v>33</v>
      </c>
      <c r="E76" s="7" t="s">
        <v>60</v>
      </c>
      <c r="F76" s="10" t="s">
        <v>34</v>
      </c>
      <c r="G76" s="10"/>
      <c r="H76" s="8">
        <v>51166.0</v>
      </c>
      <c r="I76" s="8">
        <v>51339.0</v>
      </c>
      <c r="J76" s="7">
        <v>51166.0</v>
      </c>
      <c r="K76" s="8">
        <v>51339.0</v>
      </c>
      <c r="L76" s="11">
        <f t="shared" ref="L76:M76" si="84">J76-H76</f>
        <v>0</v>
      </c>
      <c r="M76" s="11">
        <f t="shared" si="84"/>
        <v>0</v>
      </c>
      <c r="N76" s="11">
        <f t="shared" si="83"/>
        <v>3</v>
      </c>
      <c r="O76" s="7" t="s">
        <v>49</v>
      </c>
      <c r="P76" s="7" t="s">
        <v>36</v>
      </c>
      <c r="Q76" s="8">
        <v>174.0</v>
      </c>
      <c r="R76" s="11">
        <f t="shared" si="77"/>
        <v>58</v>
      </c>
      <c r="S76" s="8">
        <v>2.0</v>
      </c>
      <c r="T76" s="7" t="s">
        <v>37</v>
      </c>
      <c r="U76" s="7">
        <v>2866.0</v>
      </c>
      <c r="V76" s="7" t="s">
        <v>849</v>
      </c>
      <c r="W76" s="7" t="s">
        <v>850</v>
      </c>
      <c r="X76" s="7" t="s">
        <v>851</v>
      </c>
      <c r="Y76" s="7" t="s">
        <v>852</v>
      </c>
      <c r="Z76" s="7" t="s">
        <v>853</v>
      </c>
      <c r="AA76" s="7" t="s">
        <v>854</v>
      </c>
      <c r="AB76" s="15" t="s">
        <v>855</v>
      </c>
      <c r="AF76" s="9" t="s">
        <v>856</v>
      </c>
      <c r="AG76" s="9" t="s">
        <v>857</v>
      </c>
    </row>
    <row r="77">
      <c r="A77" s="8">
        <v>73.0</v>
      </c>
      <c r="B77" s="9" t="s">
        <v>858</v>
      </c>
      <c r="C77" s="7" t="s">
        <v>84</v>
      </c>
      <c r="E77" s="7" t="s">
        <v>59</v>
      </c>
      <c r="F77" s="10" t="s">
        <v>34</v>
      </c>
      <c r="G77" s="10"/>
      <c r="H77" s="8">
        <v>51400.0</v>
      </c>
      <c r="I77" s="8">
        <v>51828.0</v>
      </c>
      <c r="J77" s="7">
        <v>51400.0</v>
      </c>
      <c r="K77" s="8">
        <v>51828.0</v>
      </c>
      <c r="L77" s="11">
        <f t="shared" ref="L77:M77" si="85">J77-H77</f>
        <v>0</v>
      </c>
      <c r="M77" s="11">
        <f t="shared" si="85"/>
        <v>0</v>
      </c>
      <c r="N77" s="11">
        <f>if(P77="plus",if(P76="plus",J77-K76-1,"CHECK"),"CHECK")</f>
        <v>60</v>
      </c>
      <c r="O77" s="7" t="s">
        <v>859</v>
      </c>
      <c r="P77" s="7" t="s">
        <v>36</v>
      </c>
      <c r="Q77" s="8">
        <v>429.0</v>
      </c>
      <c r="R77" s="11">
        <f t="shared" si="77"/>
        <v>143</v>
      </c>
      <c r="S77" s="8">
        <v>1.0</v>
      </c>
      <c r="T77" s="7" t="s">
        <v>37</v>
      </c>
      <c r="U77" s="7">
        <v>63924.0</v>
      </c>
      <c r="V77" s="7" t="s">
        <v>860</v>
      </c>
      <c r="W77" s="7" t="s">
        <v>861</v>
      </c>
      <c r="X77" s="7" t="s">
        <v>862</v>
      </c>
      <c r="Y77" s="7" t="s">
        <v>863</v>
      </c>
      <c r="Z77" s="7" t="s">
        <v>864</v>
      </c>
      <c r="AA77" s="7" t="s">
        <v>865</v>
      </c>
      <c r="AB77" s="14" t="s">
        <v>866</v>
      </c>
      <c r="AF77" s="9" t="s">
        <v>867</v>
      </c>
      <c r="AG77" s="9" t="s">
        <v>868</v>
      </c>
    </row>
    <row r="78">
      <c r="A78" s="8" t="s">
        <v>869</v>
      </c>
      <c r="B78" s="9" t="s">
        <v>870</v>
      </c>
      <c r="C78" s="7" t="s">
        <v>871</v>
      </c>
      <c r="E78" s="7" t="s">
        <v>84</v>
      </c>
      <c r="F78" s="10" t="s">
        <v>34</v>
      </c>
      <c r="G78" s="10"/>
      <c r="H78" s="8">
        <v>51825.0</v>
      </c>
      <c r="I78" s="8">
        <v>52043.0</v>
      </c>
      <c r="J78" s="7">
        <v>51825.0</v>
      </c>
      <c r="K78" s="8">
        <v>52043.0</v>
      </c>
      <c r="L78" s="11">
        <f t="shared" ref="L78:L93" si="86">J78-H78</f>
        <v>0</v>
      </c>
      <c r="N78" s="11">
        <f>H78-I77-1</f>
        <v>-4</v>
      </c>
      <c r="O78" s="7" t="s">
        <v>49</v>
      </c>
      <c r="P78" s="7" t="s">
        <v>36</v>
      </c>
      <c r="Q78" s="8"/>
      <c r="S78" s="8"/>
      <c r="T78" s="7" t="s">
        <v>37</v>
      </c>
      <c r="U78" s="7">
        <v>3042.0</v>
      </c>
      <c r="V78" s="7" t="s">
        <v>872</v>
      </c>
      <c r="W78" s="7" t="s">
        <v>873</v>
      </c>
      <c r="X78" s="7" t="s">
        <v>874</v>
      </c>
      <c r="Y78" s="7" t="s">
        <v>875</v>
      </c>
      <c r="Z78" s="7" t="s">
        <v>876</v>
      </c>
      <c r="AA78" s="7" t="s">
        <v>877</v>
      </c>
      <c r="AB78" s="15" t="s">
        <v>878</v>
      </c>
      <c r="AC78" s="7" t="s">
        <v>879</v>
      </c>
      <c r="AF78" s="9" t="s">
        <v>880</v>
      </c>
      <c r="AG78" s="9" t="s">
        <v>881</v>
      </c>
    </row>
    <row r="79">
      <c r="A79" s="8">
        <v>75.0</v>
      </c>
      <c r="B79" s="9" t="s">
        <v>882</v>
      </c>
      <c r="C79" s="7" t="s">
        <v>48</v>
      </c>
      <c r="D79" s="7" t="s">
        <v>32</v>
      </c>
      <c r="E79" s="7" t="s">
        <v>33</v>
      </c>
      <c r="F79" s="10" t="s">
        <v>34</v>
      </c>
      <c r="G79" s="10"/>
      <c r="H79" s="8">
        <v>52056.0</v>
      </c>
      <c r="I79" s="8">
        <v>52331.0</v>
      </c>
      <c r="J79" s="7">
        <v>52047.0</v>
      </c>
      <c r="K79" s="8">
        <v>52331.0</v>
      </c>
      <c r="L79" s="11">
        <f t="shared" si="86"/>
        <v>-9</v>
      </c>
      <c r="M79" s="11">
        <f t="shared" ref="M79:M93" si="87">K79-I79</f>
        <v>0</v>
      </c>
      <c r="N79" s="11">
        <f>J79-I78-1</f>
        <v>3</v>
      </c>
      <c r="O79" s="7" t="s">
        <v>49</v>
      </c>
      <c r="P79" s="7" t="s">
        <v>36</v>
      </c>
      <c r="Q79" s="8">
        <v>276.0</v>
      </c>
      <c r="R79" s="11">
        <f t="shared" ref="R79:R93" si="88">Q79/3</f>
        <v>92</v>
      </c>
      <c r="S79" s="8">
        <v>1.0</v>
      </c>
      <c r="T79" s="7" t="s">
        <v>37</v>
      </c>
      <c r="U79" s="7">
        <v>2351.0</v>
      </c>
      <c r="V79" s="7" t="s">
        <v>883</v>
      </c>
      <c r="W79" s="7" t="s">
        <v>884</v>
      </c>
      <c r="X79" s="7" t="s">
        <v>885</v>
      </c>
      <c r="Y79" s="7" t="s">
        <v>886</v>
      </c>
      <c r="Z79" s="7" t="s">
        <v>887</v>
      </c>
      <c r="AA79" s="7" t="s">
        <v>888</v>
      </c>
      <c r="AB79" s="15" t="s">
        <v>889</v>
      </c>
      <c r="AC79" s="7" t="s">
        <v>890</v>
      </c>
      <c r="AF79" s="9" t="s">
        <v>891</v>
      </c>
      <c r="AG79" s="9" t="s">
        <v>892</v>
      </c>
    </row>
    <row r="80">
      <c r="A80" s="8">
        <v>76.0</v>
      </c>
      <c r="B80" s="9" t="s">
        <v>893</v>
      </c>
      <c r="C80" s="7" t="s">
        <v>48</v>
      </c>
      <c r="E80" s="7" t="s">
        <v>48</v>
      </c>
      <c r="F80" s="10" t="s">
        <v>34</v>
      </c>
      <c r="G80" s="10"/>
      <c r="H80" s="8">
        <v>52440.0</v>
      </c>
      <c r="I80" s="8">
        <v>52559.0</v>
      </c>
      <c r="J80" s="7">
        <v>52440.0</v>
      </c>
      <c r="K80" s="8">
        <v>52559.0</v>
      </c>
      <c r="L80" s="11">
        <f t="shared" si="86"/>
        <v>0</v>
      </c>
      <c r="M80" s="11">
        <f t="shared" si="87"/>
        <v>0</v>
      </c>
      <c r="N80" s="11">
        <f t="shared" ref="N80:N93" si="89">if(P80="plus",if(P79="plus",J80-K79-1,"CHECK"),"CHECK")</f>
        <v>108</v>
      </c>
      <c r="O80" s="7" t="s">
        <v>859</v>
      </c>
      <c r="P80" s="7" t="s">
        <v>36</v>
      </c>
      <c r="Q80" s="8">
        <v>120.0</v>
      </c>
      <c r="R80" s="11">
        <f t="shared" si="88"/>
        <v>40</v>
      </c>
      <c r="S80" s="8">
        <v>1.0</v>
      </c>
      <c r="T80" s="7" t="s">
        <v>37</v>
      </c>
      <c r="U80" s="7">
        <v>56683.0</v>
      </c>
      <c r="V80" s="7" t="s">
        <v>894</v>
      </c>
      <c r="W80" s="7" t="s">
        <v>895</v>
      </c>
      <c r="X80" s="7" t="s">
        <v>896</v>
      </c>
      <c r="Y80" s="7" t="s">
        <v>897</v>
      </c>
      <c r="Z80" s="7" t="s">
        <v>898</v>
      </c>
      <c r="AA80" s="7" t="s">
        <v>899</v>
      </c>
      <c r="AB80" s="15" t="s">
        <v>900</v>
      </c>
      <c r="AF80" s="9" t="s">
        <v>901</v>
      </c>
      <c r="AG80" s="9" t="s">
        <v>902</v>
      </c>
    </row>
    <row r="81">
      <c r="A81" s="8">
        <v>77.0</v>
      </c>
      <c r="B81" s="9" t="s">
        <v>903</v>
      </c>
      <c r="C81" s="7" t="s">
        <v>59</v>
      </c>
      <c r="E81" s="7" t="s">
        <v>60</v>
      </c>
      <c r="F81" s="10" t="s">
        <v>34</v>
      </c>
      <c r="G81" s="10"/>
      <c r="H81" s="8">
        <v>52559.0</v>
      </c>
      <c r="I81" s="8">
        <v>52906.0</v>
      </c>
      <c r="J81" s="7">
        <v>52559.0</v>
      </c>
      <c r="K81" s="8">
        <v>52906.0</v>
      </c>
      <c r="L81" s="11">
        <f t="shared" si="86"/>
        <v>0</v>
      </c>
      <c r="M81" s="11">
        <f t="shared" si="87"/>
        <v>0</v>
      </c>
      <c r="N81" s="11">
        <f t="shared" si="89"/>
        <v>-1</v>
      </c>
      <c r="O81" s="7" t="s">
        <v>904</v>
      </c>
      <c r="P81" s="7" t="s">
        <v>36</v>
      </c>
      <c r="Q81" s="8">
        <v>348.0</v>
      </c>
      <c r="R81" s="11">
        <f t="shared" si="88"/>
        <v>116</v>
      </c>
      <c r="S81" s="8">
        <v>1.0</v>
      </c>
      <c r="U81" s="7">
        <v>64859.0</v>
      </c>
      <c r="V81" s="7" t="s">
        <v>905</v>
      </c>
      <c r="W81" s="7" t="s">
        <v>906</v>
      </c>
      <c r="X81" s="7" t="s">
        <v>907</v>
      </c>
      <c r="Y81" s="7" t="s">
        <v>908</v>
      </c>
      <c r="Z81" s="7" t="s">
        <v>909</v>
      </c>
      <c r="AA81" s="7" t="s">
        <v>910</v>
      </c>
      <c r="AB81" s="15" t="s">
        <v>911</v>
      </c>
      <c r="AF81" s="9" t="s">
        <v>912</v>
      </c>
      <c r="AG81" s="9" t="s">
        <v>913</v>
      </c>
    </row>
    <row r="82">
      <c r="A82" s="8">
        <v>78.0</v>
      </c>
      <c r="B82" s="9" t="s">
        <v>914</v>
      </c>
      <c r="C82" s="7" t="s">
        <v>60</v>
      </c>
      <c r="E82" s="7" t="s">
        <v>59</v>
      </c>
      <c r="F82" s="10" t="s">
        <v>34</v>
      </c>
      <c r="G82" s="10"/>
      <c r="H82" s="8">
        <v>52878.0</v>
      </c>
      <c r="I82" s="8">
        <v>53147.0</v>
      </c>
      <c r="J82" s="7">
        <v>52878.0</v>
      </c>
      <c r="K82" s="8">
        <v>53147.0</v>
      </c>
      <c r="L82" s="11">
        <f t="shared" si="86"/>
        <v>0</v>
      </c>
      <c r="M82" s="11">
        <f t="shared" si="87"/>
        <v>0</v>
      </c>
      <c r="N82" s="11">
        <f t="shared" si="89"/>
        <v>-29</v>
      </c>
      <c r="O82" s="7" t="s">
        <v>915</v>
      </c>
      <c r="P82" s="7" t="s">
        <v>36</v>
      </c>
      <c r="Q82" s="8">
        <v>270.0</v>
      </c>
      <c r="R82" s="11">
        <f t="shared" si="88"/>
        <v>90</v>
      </c>
      <c r="S82" s="8">
        <v>1.0</v>
      </c>
      <c r="T82" s="7" t="s">
        <v>37</v>
      </c>
      <c r="U82" s="7">
        <v>1631.0</v>
      </c>
      <c r="V82" s="7" t="s">
        <v>916</v>
      </c>
      <c r="W82" s="7" t="s">
        <v>917</v>
      </c>
      <c r="X82" s="7" t="s">
        <v>918</v>
      </c>
      <c r="Y82" s="7" t="s">
        <v>919</v>
      </c>
      <c r="Z82" s="7" t="s">
        <v>920</v>
      </c>
      <c r="AA82" s="7" t="s">
        <v>921</v>
      </c>
      <c r="AB82" s="14" t="s">
        <v>922</v>
      </c>
      <c r="AC82" s="7" t="s">
        <v>923</v>
      </c>
      <c r="AF82" s="9" t="s">
        <v>924</v>
      </c>
      <c r="AG82" s="9" t="s">
        <v>925</v>
      </c>
    </row>
    <row r="83">
      <c r="A83" s="8">
        <v>79.0</v>
      </c>
      <c r="B83" s="9" t="s">
        <v>926</v>
      </c>
      <c r="C83" s="7" t="s">
        <v>33</v>
      </c>
      <c r="E83" s="7" t="s">
        <v>84</v>
      </c>
      <c r="F83" s="10" t="s">
        <v>34</v>
      </c>
      <c r="G83" s="10"/>
      <c r="H83" s="8">
        <v>53129.0</v>
      </c>
      <c r="I83" s="8">
        <v>53389.0</v>
      </c>
      <c r="J83" s="7">
        <v>53129.0</v>
      </c>
      <c r="K83" s="8">
        <v>53389.0</v>
      </c>
      <c r="L83" s="11">
        <f t="shared" si="86"/>
        <v>0</v>
      </c>
      <c r="M83" s="11">
        <f t="shared" si="87"/>
        <v>0</v>
      </c>
      <c r="N83" s="11">
        <f t="shared" si="89"/>
        <v>-19</v>
      </c>
      <c r="O83" s="7" t="s">
        <v>927</v>
      </c>
      <c r="P83" s="7" t="s">
        <v>36</v>
      </c>
      <c r="Q83" s="8">
        <v>261.0</v>
      </c>
      <c r="R83" s="11">
        <f t="shared" si="88"/>
        <v>87</v>
      </c>
      <c r="S83" s="8">
        <v>1.0</v>
      </c>
      <c r="T83" s="7" t="s">
        <v>37</v>
      </c>
      <c r="U83" s="7">
        <v>1631.0</v>
      </c>
      <c r="V83" s="7" t="s">
        <v>928</v>
      </c>
      <c r="W83" s="7" t="s">
        <v>929</v>
      </c>
      <c r="X83" s="7" t="s">
        <v>930</v>
      </c>
      <c r="Y83" s="7" t="s">
        <v>931</v>
      </c>
      <c r="Z83" s="7" t="s">
        <v>932</v>
      </c>
      <c r="AA83" s="7" t="s">
        <v>933</v>
      </c>
      <c r="AB83" s="15" t="s">
        <v>922</v>
      </c>
      <c r="AF83" s="9" t="s">
        <v>934</v>
      </c>
      <c r="AG83" s="9" t="s">
        <v>935</v>
      </c>
    </row>
    <row r="84">
      <c r="A84" s="8">
        <v>80.0</v>
      </c>
      <c r="B84" s="9" t="s">
        <v>936</v>
      </c>
      <c r="C84" s="7" t="s">
        <v>84</v>
      </c>
      <c r="E84" s="7" t="s">
        <v>33</v>
      </c>
      <c r="F84" s="10" t="s">
        <v>34</v>
      </c>
      <c r="G84" s="10"/>
      <c r="H84" s="8">
        <v>53386.0</v>
      </c>
      <c r="I84" s="8">
        <v>53877.0</v>
      </c>
      <c r="J84" s="7">
        <v>53386.0</v>
      </c>
      <c r="K84" s="8">
        <v>53877.0</v>
      </c>
      <c r="L84" s="11">
        <f t="shared" si="86"/>
        <v>0</v>
      </c>
      <c r="M84" s="11">
        <f t="shared" si="87"/>
        <v>0</v>
      </c>
      <c r="N84" s="11">
        <f t="shared" si="89"/>
        <v>-4</v>
      </c>
      <c r="O84" s="7" t="s">
        <v>49</v>
      </c>
      <c r="P84" s="7" t="s">
        <v>36</v>
      </c>
      <c r="Q84" s="8">
        <v>492.0</v>
      </c>
      <c r="R84" s="11">
        <f t="shared" si="88"/>
        <v>164</v>
      </c>
      <c r="S84" s="8">
        <v>1.0</v>
      </c>
      <c r="U84" s="7">
        <v>3774.0</v>
      </c>
      <c r="V84" s="7" t="s">
        <v>937</v>
      </c>
      <c r="W84" s="7" t="s">
        <v>938</v>
      </c>
      <c r="X84" s="7" t="s">
        <v>939</v>
      </c>
      <c r="Y84" s="7" t="s">
        <v>940</v>
      </c>
      <c r="Z84" s="7" t="s">
        <v>941</v>
      </c>
      <c r="AA84" s="7" t="s">
        <v>942</v>
      </c>
      <c r="AB84" s="14" t="s">
        <v>943</v>
      </c>
      <c r="AF84" s="9" t="s">
        <v>944</v>
      </c>
      <c r="AG84" s="9" t="s">
        <v>945</v>
      </c>
    </row>
    <row r="85">
      <c r="A85" s="8">
        <v>81.0</v>
      </c>
      <c r="B85" s="9" t="s">
        <v>946</v>
      </c>
      <c r="C85" s="7" t="s">
        <v>33</v>
      </c>
      <c r="E85" s="7" t="s">
        <v>48</v>
      </c>
      <c r="F85" s="10" t="s">
        <v>34</v>
      </c>
      <c r="G85" s="10"/>
      <c r="H85" s="8">
        <v>53886.0</v>
      </c>
      <c r="I85" s="8">
        <v>54302.0</v>
      </c>
      <c r="J85" s="7">
        <v>53886.0</v>
      </c>
      <c r="K85" s="8">
        <v>54302.0</v>
      </c>
      <c r="L85" s="11">
        <f t="shared" si="86"/>
        <v>0</v>
      </c>
      <c r="M85" s="11">
        <f t="shared" si="87"/>
        <v>0</v>
      </c>
      <c r="N85" s="11">
        <f t="shared" si="89"/>
        <v>8</v>
      </c>
      <c r="O85" s="7" t="s">
        <v>49</v>
      </c>
      <c r="P85" s="7" t="s">
        <v>36</v>
      </c>
      <c r="Q85" s="8">
        <v>417.0</v>
      </c>
      <c r="R85" s="11">
        <f t="shared" si="88"/>
        <v>139</v>
      </c>
      <c r="S85" s="8">
        <v>2.0</v>
      </c>
      <c r="T85" s="7" t="s">
        <v>37</v>
      </c>
      <c r="U85" s="7">
        <v>4183.0</v>
      </c>
      <c r="V85" s="7" t="s">
        <v>947</v>
      </c>
      <c r="W85" s="7" t="s">
        <v>948</v>
      </c>
      <c r="X85" s="7" t="s">
        <v>949</v>
      </c>
      <c r="Y85" s="7" t="s">
        <v>950</v>
      </c>
      <c r="Z85" s="7" t="s">
        <v>951</v>
      </c>
      <c r="AA85" s="7" t="s">
        <v>952</v>
      </c>
      <c r="AB85" s="15" t="s">
        <v>953</v>
      </c>
      <c r="AF85" s="9" t="s">
        <v>954</v>
      </c>
      <c r="AG85" s="9" t="s">
        <v>955</v>
      </c>
    </row>
    <row r="86">
      <c r="A86" s="8">
        <v>82.0</v>
      </c>
      <c r="B86" s="9" t="s">
        <v>956</v>
      </c>
      <c r="C86" s="7" t="s">
        <v>59</v>
      </c>
      <c r="E86" s="7" t="s">
        <v>60</v>
      </c>
      <c r="F86" s="10" t="s">
        <v>34</v>
      </c>
      <c r="G86" s="10"/>
      <c r="H86" s="8">
        <v>54422.0</v>
      </c>
      <c r="I86" s="8">
        <v>54718.0</v>
      </c>
      <c r="J86" s="7">
        <v>54302.0</v>
      </c>
      <c r="K86" s="8">
        <v>54718.0</v>
      </c>
      <c r="L86" s="11">
        <f t="shared" si="86"/>
        <v>-120</v>
      </c>
      <c r="M86" s="11">
        <f t="shared" si="87"/>
        <v>0</v>
      </c>
      <c r="N86" s="11">
        <f t="shared" si="89"/>
        <v>-1</v>
      </c>
      <c r="O86" s="7" t="s">
        <v>957</v>
      </c>
      <c r="P86" s="7" t="s">
        <v>36</v>
      </c>
      <c r="Q86" s="8">
        <v>297.0</v>
      </c>
      <c r="R86" s="11">
        <f t="shared" si="88"/>
        <v>99</v>
      </c>
      <c r="S86" s="8">
        <v>1.0</v>
      </c>
      <c r="U86" s="7">
        <v>4367.0</v>
      </c>
      <c r="V86" s="7" t="s">
        <v>958</v>
      </c>
      <c r="W86" s="7" t="s">
        <v>959</v>
      </c>
      <c r="X86" s="7" t="s">
        <v>960</v>
      </c>
      <c r="Y86" s="7" t="s">
        <v>961</v>
      </c>
      <c r="Z86" s="7" t="s">
        <v>962</v>
      </c>
      <c r="AA86" s="7" t="s">
        <v>963</v>
      </c>
      <c r="AB86" s="15" t="s">
        <v>964</v>
      </c>
      <c r="AF86" s="9" t="s">
        <v>965</v>
      </c>
      <c r="AG86" s="9" t="s">
        <v>966</v>
      </c>
    </row>
    <row r="87">
      <c r="A87" s="8">
        <v>83.0</v>
      </c>
      <c r="B87" s="9" t="s">
        <v>967</v>
      </c>
      <c r="C87" s="7" t="s">
        <v>60</v>
      </c>
      <c r="E87" s="7" t="s">
        <v>59</v>
      </c>
      <c r="F87" s="10" t="s">
        <v>34</v>
      </c>
      <c r="G87" s="10"/>
      <c r="H87" s="8">
        <v>54808.0</v>
      </c>
      <c r="I87" s="8">
        <v>55026.0</v>
      </c>
      <c r="J87" s="7">
        <v>54808.0</v>
      </c>
      <c r="K87" s="8">
        <v>55026.0</v>
      </c>
      <c r="L87" s="11">
        <f t="shared" si="86"/>
        <v>0</v>
      </c>
      <c r="M87" s="11">
        <f t="shared" si="87"/>
        <v>0</v>
      </c>
      <c r="N87" s="11">
        <f t="shared" si="89"/>
        <v>89</v>
      </c>
      <c r="O87" s="7" t="s">
        <v>968</v>
      </c>
      <c r="P87" s="7" t="s">
        <v>36</v>
      </c>
      <c r="Q87" s="8">
        <v>219.0</v>
      </c>
      <c r="R87" s="11">
        <f t="shared" si="88"/>
        <v>73</v>
      </c>
      <c r="S87" s="8">
        <v>1.0</v>
      </c>
      <c r="T87" s="7" t="s">
        <v>37</v>
      </c>
      <c r="U87" s="7">
        <v>61810.0</v>
      </c>
      <c r="V87" s="7" t="s">
        <v>969</v>
      </c>
      <c r="W87" s="7" t="s">
        <v>970</v>
      </c>
      <c r="X87" s="7" t="s">
        <v>971</v>
      </c>
      <c r="Y87" s="7" t="s">
        <v>972</v>
      </c>
      <c r="Z87" s="7" t="s">
        <v>973</v>
      </c>
      <c r="AA87" s="7" t="s">
        <v>974</v>
      </c>
      <c r="AB87" s="14" t="s">
        <v>975</v>
      </c>
      <c r="AC87" s="7" t="s">
        <v>976</v>
      </c>
      <c r="AF87" s="9" t="s">
        <v>977</v>
      </c>
      <c r="AG87" s="9" t="s">
        <v>978</v>
      </c>
    </row>
    <row r="88">
      <c r="A88" s="8">
        <v>84.0</v>
      </c>
      <c r="B88" s="9" t="s">
        <v>979</v>
      </c>
      <c r="C88" s="7" t="s">
        <v>59</v>
      </c>
      <c r="E88" s="7" t="s">
        <v>84</v>
      </c>
      <c r="F88" s="10" t="s">
        <v>980</v>
      </c>
      <c r="G88" s="10" t="s">
        <v>981</v>
      </c>
      <c r="H88" s="8">
        <v>55062.0</v>
      </c>
      <c r="I88" s="8">
        <v>56279.0</v>
      </c>
      <c r="J88" s="7">
        <v>55062.0</v>
      </c>
      <c r="K88" s="8">
        <v>56279.0</v>
      </c>
      <c r="L88" s="11">
        <f t="shared" si="86"/>
        <v>0</v>
      </c>
      <c r="M88" s="11">
        <f t="shared" si="87"/>
        <v>0</v>
      </c>
      <c r="N88" s="11">
        <f t="shared" si="89"/>
        <v>35</v>
      </c>
      <c r="O88" s="7" t="s">
        <v>49</v>
      </c>
      <c r="P88" s="7" t="s">
        <v>36</v>
      </c>
      <c r="Q88" s="8">
        <v>1218.0</v>
      </c>
      <c r="R88" s="11">
        <f t="shared" si="88"/>
        <v>406</v>
      </c>
      <c r="S88" s="8">
        <v>1.0</v>
      </c>
      <c r="T88" s="7" t="s">
        <v>37</v>
      </c>
      <c r="U88" s="7">
        <v>704.0</v>
      </c>
      <c r="V88" s="7" t="s">
        <v>982</v>
      </c>
      <c r="W88" s="7" t="s">
        <v>983</v>
      </c>
      <c r="X88" s="7" t="s">
        <v>984</v>
      </c>
      <c r="Y88" s="7" t="s">
        <v>985</v>
      </c>
      <c r="Z88" s="7" t="s">
        <v>986</v>
      </c>
      <c r="AA88" s="7" t="s">
        <v>987</v>
      </c>
      <c r="AB88" s="15" t="s">
        <v>988</v>
      </c>
      <c r="AF88" s="9" t="s">
        <v>989</v>
      </c>
      <c r="AG88" s="9" t="s">
        <v>990</v>
      </c>
    </row>
    <row r="89">
      <c r="A89" s="8">
        <v>85.0</v>
      </c>
      <c r="B89" s="9" t="s">
        <v>991</v>
      </c>
      <c r="C89" s="7" t="s">
        <v>84</v>
      </c>
      <c r="E89" s="7" t="s">
        <v>33</v>
      </c>
      <c r="F89" s="10" t="s">
        <v>132</v>
      </c>
      <c r="G89" s="10" t="s">
        <v>992</v>
      </c>
      <c r="H89" s="8">
        <v>56611.0</v>
      </c>
      <c r="I89" s="8">
        <v>57093.0</v>
      </c>
      <c r="J89" s="7">
        <v>56611.0</v>
      </c>
      <c r="K89" s="8">
        <v>57093.0</v>
      </c>
      <c r="L89" s="11">
        <f t="shared" si="86"/>
        <v>0</v>
      </c>
      <c r="M89" s="11">
        <f t="shared" si="87"/>
        <v>0</v>
      </c>
      <c r="N89" s="11">
        <f t="shared" si="89"/>
        <v>331</v>
      </c>
      <c r="O89" s="7" t="s">
        <v>993</v>
      </c>
      <c r="P89" s="7" t="s">
        <v>36</v>
      </c>
      <c r="Q89" s="8">
        <v>483.0</v>
      </c>
      <c r="R89" s="11">
        <f t="shared" si="88"/>
        <v>161</v>
      </c>
      <c r="S89" s="8">
        <v>1.0</v>
      </c>
      <c r="U89" s="7">
        <v>703.0</v>
      </c>
      <c r="V89" s="7" t="s">
        <v>994</v>
      </c>
      <c r="W89" s="7" t="s">
        <v>995</v>
      </c>
      <c r="X89" s="7" t="s">
        <v>996</v>
      </c>
      <c r="Y89" s="7" t="s">
        <v>997</v>
      </c>
      <c r="Z89" s="7" t="s">
        <v>998</v>
      </c>
      <c r="AA89" s="7" t="s">
        <v>999</v>
      </c>
      <c r="AB89" s="14" t="s">
        <v>1000</v>
      </c>
      <c r="AF89" s="9" t="s">
        <v>1001</v>
      </c>
      <c r="AG89" s="9" t="s">
        <v>1002</v>
      </c>
    </row>
    <row r="90">
      <c r="A90" s="8">
        <v>86.0</v>
      </c>
      <c r="B90" s="9" t="s">
        <v>1003</v>
      </c>
      <c r="C90" s="7" t="s">
        <v>48</v>
      </c>
      <c r="E90" s="7" t="s">
        <v>48</v>
      </c>
      <c r="F90" s="29" t="s">
        <v>1004</v>
      </c>
      <c r="G90" s="10" t="s">
        <v>1005</v>
      </c>
      <c r="H90" s="8">
        <v>57201.0</v>
      </c>
      <c r="I90" s="8">
        <v>57506.0</v>
      </c>
      <c r="J90" s="7">
        <v>57201.0</v>
      </c>
      <c r="K90" s="8">
        <v>57506.0</v>
      </c>
      <c r="L90" s="11">
        <f t="shared" si="86"/>
        <v>0</v>
      </c>
      <c r="M90" s="11">
        <f t="shared" si="87"/>
        <v>0</v>
      </c>
      <c r="N90" s="11">
        <f t="shared" si="89"/>
        <v>107</v>
      </c>
      <c r="O90" s="7" t="s">
        <v>1006</v>
      </c>
      <c r="P90" s="7" t="s">
        <v>36</v>
      </c>
      <c r="Q90" s="8">
        <v>306.0</v>
      </c>
      <c r="R90" s="11">
        <f t="shared" si="88"/>
        <v>102</v>
      </c>
      <c r="S90" s="8">
        <v>1.0</v>
      </c>
      <c r="T90" s="7" t="s">
        <v>62</v>
      </c>
      <c r="U90" s="7">
        <v>747.0</v>
      </c>
      <c r="V90" s="7" t="s">
        <v>1007</v>
      </c>
      <c r="W90" s="7" t="s">
        <v>1008</v>
      </c>
      <c r="X90" s="7" t="s">
        <v>1009</v>
      </c>
      <c r="Y90" s="7" t="s">
        <v>1010</v>
      </c>
      <c r="Z90" s="7" t="s">
        <v>1011</v>
      </c>
      <c r="AA90" s="7" t="s">
        <v>1012</v>
      </c>
      <c r="AB90" s="15" t="s">
        <v>1013</v>
      </c>
      <c r="AF90" s="9" t="s">
        <v>1014</v>
      </c>
      <c r="AG90" s="9" t="s">
        <v>1015</v>
      </c>
    </row>
    <row r="91">
      <c r="A91" s="8">
        <v>87.0</v>
      </c>
      <c r="B91" s="9" t="s">
        <v>1016</v>
      </c>
      <c r="C91" s="7" t="s">
        <v>59</v>
      </c>
      <c r="E91" s="7" t="s">
        <v>60</v>
      </c>
      <c r="F91" s="31" t="s">
        <v>1017</v>
      </c>
      <c r="G91" s="10" t="s">
        <v>1018</v>
      </c>
      <c r="H91" s="8">
        <v>57472.0</v>
      </c>
      <c r="I91" s="8">
        <v>58026.0</v>
      </c>
      <c r="J91" s="7">
        <v>57472.0</v>
      </c>
      <c r="K91" s="8">
        <v>58026.0</v>
      </c>
      <c r="L91" s="11">
        <f t="shared" si="86"/>
        <v>0</v>
      </c>
      <c r="M91" s="11">
        <f t="shared" si="87"/>
        <v>0</v>
      </c>
      <c r="N91" s="11">
        <f t="shared" si="89"/>
        <v>-35</v>
      </c>
      <c r="O91" s="7" t="s">
        <v>1019</v>
      </c>
      <c r="P91" s="7" t="s">
        <v>36</v>
      </c>
      <c r="Q91" s="8">
        <v>555.0</v>
      </c>
      <c r="R91" s="11">
        <f t="shared" si="88"/>
        <v>185</v>
      </c>
      <c r="S91" s="8">
        <v>1.0</v>
      </c>
      <c r="U91" s="7">
        <v>714.0</v>
      </c>
      <c r="V91" s="7" t="s">
        <v>1020</v>
      </c>
      <c r="W91" s="7" t="s">
        <v>1021</v>
      </c>
      <c r="X91" s="7" t="s">
        <v>1022</v>
      </c>
      <c r="Y91" s="7" t="s">
        <v>1023</v>
      </c>
      <c r="Z91" s="7" t="s">
        <v>1024</v>
      </c>
      <c r="AA91" s="7" t="s">
        <v>1025</v>
      </c>
      <c r="AB91" s="15" t="s">
        <v>1026</v>
      </c>
      <c r="AF91" s="9" t="s">
        <v>1027</v>
      </c>
      <c r="AG91" s="9" t="s">
        <v>1028</v>
      </c>
    </row>
    <row r="92">
      <c r="A92" s="8">
        <v>88.0</v>
      </c>
      <c r="B92" s="9" t="s">
        <v>1029</v>
      </c>
      <c r="C92" s="7" t="s">
        <v>48</v>
      </c>
      <c r="E92" s="7" t="s">
        <v>59</v>
      </c>
      <c r="F92" s="10" t="s">
        <v>1030</v>
      </c>
      <c r="G92" s="10" t="s">
        <v>1031</v>
      </c>
      <c r="H92" s="8">
        <v>58152.0</v>
      </c>
      <c r="I92" s="8">
        <v>60755.0</v>
      </c>
      <c r="J92" s="7">
        <v>58044.0</v>
      </c>
      <c r="K92" s="8">
        <v>60755.0</v>
      </c>
      <c r="L92" s="11">
        <f t="shared" si="86"/>
        <v>-108</v>
      </c>
      <c r="M92" s="11">
        <f t="shared" si="87"/>
        <v>0</v>
      </c>
      <c r="N92" s="11">
        <f t="shared" si="89"/>
        <v>17</v>
      </c>
      <c r="O92" s="7" t="s">
        <v>49</v>
      </c>
      <c r="P92" s="7" t="s">
        <v>36</v>
      </c>
      <c r="Q92" s="8">
        <v>2604.0</v>
      </c>
      <c r="R92" s="11">
        <f t="shared" si="88"/>
        <v>868</v>
      </c>
      <c r="S92" s="8">
        <v>1.0</v>
      </c>
      <c r="T92" s="7" t="s">
        <v>62</v>
      </c>
      <c r="U92" s="7">
        <v>712.0</v>
      </c>
      <c r="V92" s="7" t="s">
        <v>1032</v>
      </c>
      <c r="W92" s="7" t="s">
        <v>1033</v>
      </c>
      <c r="X92" s="7" t="s">
        <v>1034</v>
      </c>
      <c r="Y92" s="7" t="s">
        <v>1035</v>
      </c>
      <c r="Z92" s="7" t="s">
        <v>1036</v>
      </c>
      <c r="AA92" s="7" t="s">
        <v>1037</v>
      </c>
      <c r="AB92" s="15" t="s">
        <v>1038</v>
      </c>
      <c r="AF92" s="9" t="s">
        <v>1039</v>
      </c>
      <c r="AG92" s="9" t="s">
        <v>1040</v>
      </c>
    </row>
    <row r="93">
      <c r="A93" s="8">
        <v>89.0</v>
      </c>
      <c r="B93" s="9" t="s">
        <v>1041</v>
      </c>
      <c r="C93" s="7" t="s">
        <v>48</v>
      </c>
      <c r="E93" s="7" t="s">
        <v>84</v>
      </c>
      <c r="F93" s="10" t="s">
        <v>34</v>
      </c>
      <c r="G93" s="10"/>
      <c r="H93" s="8">
        <v>60764.0</v>
      </c>
      <c r="I93" s="8">
        <v>61015.0</v>
      </c>
      <c r="J93" s="7">
        <v>60764.0</v>
      </c>
      <c r="K93" s="8">
        <v>61015.0</v>
      </c>
      <c r="L93" s="11">
        <f t="shared" si="86"/>
        <v>0</v>
      </c>
      <c r="M93" s="11">
        <f t="shared" si="87"/>
        <v>0</v>
      </c>
      <c r="N93" s="11">
        <f t="shared" si="89"/>
        <v>8</v>
      </c>
      <c r="O93" s="7" t="s">
        <v>49</v>
      </c>
      <c r="P93" s="7" t="s">
        <v>36</v>
      </c>
      <c r="Q93" s="8">
        <v>252.0</v>
      </c>
      <c r="R93" s="11">
        <f t="shared" si="88"/>
        <v>84</v>
      </c>
      <c r="S93" s="8">
        <v>1.0</v>
      </c>
      <c r="T93" s="7" t="s">
        <v>37</v>
      </c>
      <c r="U93" s="7">
        <v>707.0</v>
      </c>
      <c r="V93" s="7" t="s">
        <v>1042</v>
      </c>
      <c r="W93" s="7" t="s">
        <v>1043</v>
      </c>
      <c r="X93" s="7" t="s">
        <v>1044</v>
      </c>
      <c r="Y93" s="7" t="s">
        <v>1045</v>
      </c>
      <c r="Z93" s="7" t="s">
        <v>1046</v>
      </c>
      <c r="AA93" s="7" t="s">
        <v>1047</v>
      </c>
      <c r="AB93" s="15" t="s">
        <v>1048</v>
      </c>
      <c r="AF93" s="9" t="s">
        <v>1049</v>
      </c>
      <c r="AG93" s="9" t="s">
        <v>1050</v>
      </c>
    </row>
    <row r="94">
      <c r="F94" s="32"/>
      <c r="G94" s="32"/>
    </row>
    <row r="95">
      <c r="F95" s="32"/>
      <c r="G95" s="32"/>
    </row>
    <row r="96">
      <c r="F96" s="32"/>
      <c r="G96" s="32"/>
    </row>
    <row r="97">
      <c r="F97" s="32"/>
      <c r="G97" s="32"/>
    </row>
    <row r="98">
      <c r="F98" s="32"/>
      <c r="G98" s="32"/>
    </row>
    <row r="99">
      <c r="F99" s="32"/>
      <c r="G99" s="32"/>
    </row>
    <row r="100">
      <c r="F100" s="32"/>
      <c r="G100" s="32"/>
    </row>
    <row r="101">
      <c r="F101" s="32"/>
      <c r="G101" s="32"/>
    </row>
    <row r="102">
      <c r="F102" s="32"/>
      <c r="G102" s="32"/>
    </row>
    <row r="103">
      <c r="F103" s="32"/>
      <c r="G103" s="32"/>
    </row>
    <row r="104">
      <c r="F104" s="32"/>
      <c r="G104" s="32"/>
    </row>
    <row r="105">
      <c r="F105" s="32"/>
      <c r="G105" s="32"/>
    </row>
    <row r="106">
      <c r="F106" s="32"/>
      <c r="G106" s="32"/>
    </row>
    <row r="107">
      <c r="F107" s="32"/>
      <c r="G107" s="32"/>
    </row>
    <row r="108">
      <c r="F108" s="32"/>
      <c r="G108" s="32"/>
    </row>
    <row r="109">
      <c r="F109" s="32"/>
      <c r="G109" s="32"/>
    </row>
    <row r="110">
      <c r="F110" s="32"/>
      <c r="G110" s="32"/>
    </row>
    <row r="111">
      <c r="F111" s="32"/>
      <c r="G111" s="32"/>
    </row>
    <row r="112">
      <c r="F112" s="32"/>
      <c r="G112" s="32"/>
    </row>
    <row r="113">
      <c r="F113" s="32"/>
      <c r="G113" s="32"/>
    </row>
    <row r="114">
      <c r="F114" s="32"/>
      <c r="G114" s="32"/>
    </row>
    <row r="115">
      <c r="F115" s="32"/>
      <c r="G115" s="32"/>
    </row>
    <row r="116">
      <c r="F116" s="32"/>
      <c r="G116" s="32"/>
    </row>
    <row r="117">
      <c r="F117" s="32"/>
      <c r="G117" s="32"/>
    </row>
    <row r="118">
      <c r="F118" s="32"/>
      <c r="G118" s="32"/>
    </row>
    <row r="119">
      <c r="F119" s="32"/>
      <c r="G119" s="32"/>
    </row>
    <row r="120">
      <c r="F120" s="32"/>
      <c r="G120" s="32"/>
    </row>
    <row r="121">
      <c r="F121" s="32"/>
      <c r="G121" s="32"/>
    </row>
    <row r="122">
      <c r="F122" s="32"/>
      <c r="G122" s="32"/>
    </row>
    <row r="123">
      <c r="F123" s="32"/>
      <c r="G123" s="32"/>
    </row>
    <row r="124">
      <c r="F124" s="32"/>
      <c r="G124" s="32"/>
    </row>
    <row r="125">
      <c r="F125" s="32"/>
      <c r="G125" s="32"/>
    </row>
    <row r="126">
      <c r="F126" s="32"/>
      <c r="G126" s="32"/>
    </row>
    <row r="127">
      <c r="F127" s="32"/>
      <c r="G127" s="32"/>
    </row>
    <row r="128">
      <c r="F128" s="32"/>
      <c r="G128" s="32"/>
    </row>
    <row r="129">
      <c r="F129" s="32"/>
      <c r="G129" s="32"/>
    </row>
    <row r="130">
      <c r="F130" s="32"/>
      <c r="G130" s="32"/>
    </row>
    <row r="131">
      <c r="F131" s="32"/>
      <c r="G131" s="32"/>
    </row>
    <row r="132">
      <c r="F132" s="32"/>
      <c r="G132" s="32"/>
    </row>
    <row r="133">
      <c r="F133" s="32"/>
      <c r="G133" s="32"/>
    </row>
    <row r="134">
      <c r="F134" s="32"/>
      <c r="G134" s="32"/>
    </row>
    <row r="135">
      <c r="F135" s="32"/>
      <c r="G135" s="32"/>
    </row>
    <row r="136">
      <c r="F136" s="32"/>
      <c r="G136" s="32"/>
    </row>
    <row r="137">
      <c r="F137" s="32"/>
      <c r="G137" s="32"/>
    </row>
    <row r="138">
      <c r="F138" s="32"/>
      <c r="G138" s="32"/>
    </row>
    <row r="139">
      <c r="F139" s="32"/>
      <c r="G139" s="32"/>
    </row>
    <row r="140">
      <c r="F140" s="32"/>
      <c r="G140" s="32"/>
    </row>
    <row r="141">
      <c r="F141" s="32"/>
      <c r="G141" s="32"/>
    </row>
    <row r="142">
      <c r="F142" s="32"/>
      <c r="G142" s="32"/>
    </row>
    <row r="143">
      <c r="F143" s="32"/>
      <c r="G143" s="32"/>
    </row>
    <row r="144">
      <c r="F144" s="32"/>
      <c r="G144" s="32"/>
    </row>
    <row r="145">
      <c r="F145" s="32"/>
      <c r="G145" s="32"/>
    </row>
    <row r="146">
      <c r="F146" s="32"/>
      <c r="G146" s="32"/>
    </row>
    <row r="147">
      <c r="F147" s="32"/>
      <c r="G147" s="32"/>
    </row>
    <row r="148">
      <c r="F148" s="32"/>
      <c r="G148" s="32"/>
    </row>
    <row r="149">
      <c r="F149" s="32"/>
      <c r="G149" s="32"/>
    </row>
    <row r="150">
      <c r="F150" s="32"/>
      <c r="G150" s="32"/>
    </row>
    <row r="151">
      <c r="F151" s="32"/>
      <c r="G151" s="32"/>
    </row>
    <row r="152">
      <c r="F152" s="32"/>
      <c r="G152" s="32"/>
    </row>
    <row r="153">
      <c r="F153" s="32"/>
      <c r="G153" s="32"/>
    </row>
    <row r="154">
      <c r="F154" s="32"/>
      <c r="G154" s="32"/>
    </row>
    <row r="155">
      <c r="F155" s="32"/>
      <c r="G155" s="32"/>
    </row>
    <row r="156">
      <c r="F156" s="32"/>
      <c r="G156" s="32"/>
    </row>
    <row r="157">
      <c r="F157" s="32"/>
      <c r="G157" s="32"/>
    </row>
    <row r="158">
      <c r="F158" s="32"/>
      <c r="G158" s="32"/>
    </row>
    <row r="159">
      <c r="F159" s="32"/>
      <c r="G159" s="32"/>
    </row>
    <row r="160">
      <c r="F160" s="32"/>
      <c r="G160" s="32"/>
    </row>
    <row r="161">
      <c r="F161" s="32"/>
      <c r="G161" s="32"/>
    </row>
    <row r="162">
      <c r="F162" s="32"/>
      <c r="G162" s="32"/>
    </row>
    <row r="163">
      <c r="F163" s="32"/>
      <c r="G163" s="32"/>
    </row>
    <row r="164">
      <c r="F164" s="32"/>
      <c r="G164" s="32"/>
    </row>
    <row r="165">
      <c r="F165" s="32"/>
      <c r="G165" s="32"/>
    </row>
    <row r="166">
      <c r="F166" s="32"/>
      <c r="G166" s="32"/>
    </row>
    <row r="167">
      <c r="F167" s="32"/>
      <c r="G167" s="32"/>
    </row>
    <row r="168">
      <c r="F168" s="32"/>
      <c r="G168" s="32"/>
    </row>
    <row r="169">
      <c r="F169" s="32"/>
      <c r="G169" s="32"/>
    </row>
    <row r="170">
      <c r="F170" s="32"/>
      <c r="G170" s="32"/>
    </row>
    <row r="171">
      <c r="F171" s="32"/>
      <c r="G171" s="32"/>
    </row>
    <row r="172">
      <c r="F172" s="32"/>
      <c r="G172" s="32"/>
    </row>
    <row r="173">
      <c r="F173" s="32"/>
      <c r="G173" s="32"/>
    </row>
    <row r="174">
      <c r="F174" s="32"/>
      <c r="G174" s="32"/>
    </row>
    <row r="175">
      <c r="F175" s="32"/>
      <c r="G175" s="32"/>
    </row>
    <row r="176">
      <c r="F176" s="32"/>
      <c r="G176" s="32"/>
    </row>
    <row r="177">
      <c r="F177" s="32"/>
      <c r="G177" s="32"/>
    </row>
    <row r="178">
      <c r="F178" s="32"/>
      <c r="G178" s="32"/>
    </row>
    <row r="179">
      <c r="F179" s="32"/>
      <c r="G179" s="32"/>
    </row>
    <row r="180">
      <c r="F180" s="32"/>
      <c r="G180" s="32"/>
    </row>
    <row r="181">
      <c r="F181" s="32"/>
      <c r="G181" s="32"/>
    </row>
    <row r="182">
      <c r="F182" s="32"/>
      <c r="G182" s="32"/>
    </row>
    <row r="183">
      <c r="F183" s="32"/>
      <c r="G183" s="32"/>
    </row>
    <row r="184">
      <c r="F184" s="32"/>
      <c r="G184" s="32"/>
    </row>
    <row r="185">
      <c r="F185" s="32"/>
      <c r="G185" s="32"/>
    </row>
    <row r="186">
      <c r="F186" s="32"/>
      <c r="G186" s="32"/>
    </row>
    <row r="187">
      <c r="F187" s="32"/>
      <c r="G187" s="32"/>
    </row>
    <row r="188">
      <c r="F188" s="32"/>
      <c r="G188" s="32"/>
    </row>
    <row r="189">
      <c r="F189" s="32"/>
      <c r="G189" s="32"/>
    </row>
    <row r="190">
      <c r="F190" s="32"/>
      <c r="G190" s="32"/>
    </row>
    <row r="191">
      <c r="F191" s="32"/>
      <c r="G191" s="32"/>
    </row>
    <row r="192">
      <c r="F192" s="32"/>
      <c r="G192" s="32"/>
    </row>
    <row r="193">
      <c r="F193" s="32"/>
      <c r="G193" s="32"/>
    </row>
    <row r="194">
      <c r="F194" s="32"/>
      <c r="G194" s="32"/>
    </row>
    <row r="195">
      <c r="F195" s="32"/>
      <c r="G195" s="32"/>
    </row>
    <row r="196">
      <c r="F196" s="32"/>
      <c r="G196" s="32"/>
    </row>
    <row r="197">
      <c r="F197" s="32"/>
      <c r="G197" s="32"/>
    </row>
    <row r="198">
      <c r="F198" s="32"/>
      <c r="G198" s="32"/>
    </row>
    <row r="199">
      <c r="F199" s="32"/>
      <c r="G199" s="32"/>
    </row>
    <row r="200">
      <c r="F200" s="32"/>
      <c r="G200" s="32"/>
    </row>
    <row r="201">
      <c r="F201" s="32"/>
      <c r="G201" s="32"/>
    </row>
    <row r="202">
      <c r="F202" s="32"/>
      <c r="G202" s="32"/>
    </row>
    <row r="203">
      <c r="F203" s="32"/>
      <c r="G203" s="32"/>
    </row>
    <row r="204">
      <c r="F204" s="32"/>
      <c r="G204" s="32"/>
    </row>
    <row r="205">
      <c r="F205" s="32"/>
      <c r="G205" s="32"/>
    </row>
    <row r="206">
      <c r="F206" s="32"/>
      <c r="G206" s="32"/>
    </row>
    <row r="207">
      <c r="F207" s="32"/>
      <c r="G207" s="32"/>
    </row>
    <row r="208">
      <c r="F208" s="32"/>
      <c r="G208" s="32"/>
    </row>
    <row r="209">
      <c r="F209" s="32"/>
      <c r="G209" s="32"/>
    </row>
    <row r="210">
      <c r="F210" s="32"/>
      <c r="G210" s="32"/>
    </row>
    <row r="211">
      <c r="F211" s="32"/>
      <c r="G211" s="32"/>
    </row>
    <row r="212">
      <c r="F212" s="32"/>
      <c r="G212" s="32"/>
    </row>
    <row r="213">
      <c r="F213" s="32"/>
      <c r="G213" s="32"/>
    </row>
    <row r="214">
      <c r="F214" s="32"/>
      <c r="G214" s="32"/>
    </row>
    <row r="215">
      <c r="F215" s="32"/>
      <c r="G215" s="32"/>
    </row>
    <row r="216">
      <c r="F216" s="32"/>
      <c r="G216" s="32"/>
    </row>
    <row r="217">
      <c r="F217" s="32"/>
      <c r="G217" s="32"/>
    </row>
    <row r="218">
      <c r="F218" s="32"/>
      <c r="G218" s="32"/>
    </row>
    <row r="219">
      <c r="F219" s="32"/>
      <c r="G219" s="32"/>
    </row>
    <row r="220">
      <c r="F220" s="32"/>
      <c r="G220" s="32"/>
    </row>
    <row r="221">
      <c r="F221" s="32"/>
      <c r="G221" s="32"/>
    </row>
    <row r="222">
      <c r="F222" s="32"/>
      <c r="G222" s="32"/>
    </row>
    <row r="223">
      <c r="F223" s="32"/>
      <c r="G223" s="32"/>
    </row>
    <row r="224">
      <c r="F224" s="32"/>
      <c r="G224" s="32"/>
    </row>
    <row r="225">
      <c r="F225" s="32"/>
      <c r="G225" s="32"/>
    </row>
    <row r="226">
      <c r="F226" s="32"/>
      <c r="G226" s="32"/>
    </row>
    <row r="227">
      <c r="F227" s="32"/>
      <c r="G227" s="32"/>
    </row>
    <row r="228">
      <c r="F228" s="32"/>
      <c r="G228" s="32"/>
    </row>
    <row r="229">
      <c r="F229" s="32"/>
      <c r="G229" s="32"/>
    </row>
    <row r="230">
      <c r="F230" s="32"/>
      <c r="G230" s="32"/>
    </row>
    <row r="231">
      <c r="F231" s="32"/>
      <c r="G231" s="32"/>
    </row>
    <row r="232">
      <c r="F232" s="32"/>
      <c r="G232" s="32"/>
    </row>
    <row r="233">
      <c r="F233" s="32"/>
      <c r="G233" s="32"/>
    </row>
    <row r="234">
      <c r="F234" s="32"/>
      <c r="G234" s="32"/>
    </row>
    <row r="235">
      <c r="F235" s="32"/>
      <c r="G235" s="32"/>
    </row>
    <row r="236">
      <c r="F236" s="32"/>
      <c r="G236" s="32"/>
    </row>
    <row r="237">
      <c r="F237" s="32"/>
      <c r="G237" s="32"/>
    </row>
    <row r="238">
      <c r="F238" s="32"/>
      <c r="G238" s="32"/>
    </row>
    <row r="239">
      <c r="F239" s="32"/>
      <c r="G239" s="32"/>
    </row>
    <row r="240">
      <c r="F240" s="32"/>
      <c r="G240" s="32"/>
    </row>
    <row r="241">
      <c r="F241" s="32"/>
      <c r="G241" s="32"/>
    </row>
    <row r="242">
      <c r="F242" s="32"/>
      <c r="G242" s="32"/>
    </row>
    <row r="243">
      <c r="F243" s="32"/>
      <c r="G243" s="32"/>
    </row>
    <row r="244">
      <c r="F244" s="32"/>
      <c r="G244" s="32"/>
    </row>
    <row r="245">
      <c r="F245" s="32"/>
      <c r="G245" s="32"/>
    </row>
    <row r="246">
      <c r="F246" s="32"/>
      <c r="G246" s="32"/>
    </row>
    <row r="247">
      <c r="F247" s="32"/>
      <c r="G247" s="32"/>
    </row>
    <row r="248">
      <c r="F248" s="32"/>
      <c r="G248" s="32"/>
    </row>
    <row r="249">
      <c r="F249" s="32"/>
      <c r="G249" s="32"/>
    </row>
    <row r="250">
      <c r="F250" s="32"/>
      <c r="G250" s="32"/>
    </row>
    <row r="251">
      <c r="F251" s="32"/>
      <c r="G251" s="32"/>
    </row>
    <row r="252">
      <c r="F252" s="32"/>
      <c r="G252" s="32"/>
    </row>
    <row r="253">
      <c r="F253" s="32"/>
      <c r="G253" s="32"/>
    </row>
    <row r="254">
      <c r="F254" s="32"/>
      <c r="G254" s="32"/>
    </row>
    <row r="255">
      <c r="F255" s="32"/>
      <c r="G255" s="32"/>
    </row>
    <row r="256">
      <c r="F256" s="32"/>
      <c r="G256" s="32"/>
    </row>
    <row r="257">
      <c r="F257" s="32"/>
      <c r="G257" s="32"/>
    </row>
    <row r="258">
      <c r="F258" s="32"/>
      <c r="G258" s="32"/>
    </row>
    <row r="259">
      <c r="F259" s="32"/>
      <c r="G259" s="32"/>
    </row>
    <row r="260">
      <c r="F260" s="32"/>
      <c r="G260" s="32"/>
    </row>
    <row r="261">
      <c r="F261" s="32"/>
      <c r="G261" s="32"/>
    </row>
    <row r="262">
      <c r="F262" s="32"/>
      <c r="G262" s="32"/>
    </row>
    <row r="263">
      <c r="F263" s="32"/>
      <c r="G263" s="32"/>
    </row>
    <row r="264">
      <c r="F264" s="32"/>
      <c r="G264" s="32"/>
    </row>
    <row r="265">
      <c r="F265" s="32"/>
      <c r="G265" s="32"/>
    </row>
    <row r="266">
      <c r="F266" s="32"/>
      <c r="G266" s="32"/>
    </row>
    <row r="267">
      <c r="F267" s="32"/>
      <c r="G267" s="32"/>
    </row>
    <row r="268">
      <c r="F268" s="32"/>
      <c r="G268" s="32"/>
    </row>
    <row r="269">
      <c r="F269" s="32"/>
      <c r="G269" s="32"/>
    </row>
    <row r="270">
      <c r="F270" s="32"/>
      <c r="G270" s="32"/>
    </row>
    <row r="271">
      <c r="F271" s="32"/>
      <c r="G271" s="32"/>
    </row>
    <row r="272">
      <c r="F272" s="32"/>
      <c r="G272" s="32"/>
    </row>
    <row r="273">
      <c r="F273" s="32"/>
      <c r="G273" s="32"/>
    </row>
    <row r="274">
      <c r="F274" s="32"/>
      <c r="G274" s="32"/>
    </row>
    <row r="275">
      <c r="F275" s="32"/>
      <c r="G275" s="32"/>
    </row>
    <row r="276">
      <c r="F276" s="32"/>
      <c r="G276" s="32"/>
    </row>
    <row r="277">
      <c r="F277" s="32"/>
      <c r="G277" s="32"/>
    </row>
    <row r="278">
      <c r="F278" s="32"/>
      <c r="G278" s="32"/>
    </row>
    <row r="279">
      <c r="F279" s="32"/>
      <c r="G279" s="32"/>
    </row>
    <row r="280">
      <c r="F280" s="32"/>
      <c r="G280" s="32"/>
    </row>
    <row r="281">
      <c r="F281" s="32"/>
      <c r="G281" s="32"/>
    </row>
    <row r="282">
      <c r="F282" s="32"/>
      <c r="G282" s="32"/>
    </row>
    <row r="283">
      <c r="F283" s="32"/>
      <c r="G283" s="32"/>
    </row>
    <row r="284">
      <c r="F284" s="32"/>
      <c r="G284" s="32"/>
    </row>
    <row r="285">
      <c r="F285" s="32"/>
      <c r="G285" s="32"/>
    </row>
    <row r="286">
      <c r="F286" s="32"/>
      <c r="G286" s="32"/>
    </row>
    <row r="287">
      <c r="F287" s="32"/>
      <c r="G287" s="32"/>
    </row>
    <row r="288">
      <c r="F288" s="32"/>
      <c r="G288" s="32"/>
    </row>
    <row r="289">
      <c r="F289" s="32"/>
      <c r="G289" s="32"/>
    </row>
    <row r="290">
      <c r="F290" s="32"/>
      <c r="G290" s="32"/>
    </row>
    <row r="291">
      <c r="F291" s="32"/>
      <c r="G291" s="32"/>
    </row>
    <row r="292">
      <c r="F292" s="32"/>
      <c r="G292" s="32"/>
    </row>
    <row r="293">
      <c r="F293" s="32"/>
      <c r="G293" s="32"/>
    </row>
    <row r="294">
      <c r="F294" s="32"/>
      <c r="G294" s="32"/>
    </row>
    <row r="295">
      <c r="F295" s="32"/>
      <c r="G295" s="32"/>
    </row>
    <row r="296">
      <c r="F296" s="32"/>
      <c r="G296" s="32"/>
    </row>
    <row r="297">
      <c r="F297" s="32"/>
      <c r="G297" s="32"/>
    </row>
    <row r="298">
      <c r="F298" s="32"/>
      <c r="G298" s="32"/>
    </row>
    <row r="299">
      <c r="F299" s="32"/>
      <c r="G299" s="32"/>
    </row>
    <row r="300">
      <c r="F300" s="32"/>
      <c r="G300" s="32"/>
    </row>
    <row r="301">
      <c r="F301" s="32"/>
      <c r="G301" s="32"/>
    </row>
    <row r="302">
      <c r="F302" s="32"/>
      <c r="G302" s="32"/>
    </row>
    <row r="303">
      <c r="F303" s="32"/>
      <c r="G303" s="32"/>
    </row>
    <row r="304">
      <c r="F304" s="32"/>
      <c r="G304" s="32"/>
    </row>
    <row r="305">
      <c r="F305" s="32"/>
      <c r="G305" s="32"/>
    </row>
    <row r="306">
      <c r="F306" s="32"/>
      <c r="G306" s="32"/>
    </row>
    <row r="307">
      <c r="F307" s="32"/>
      <c r="G307" s="32"/>
    </row>
    <row r="308">
      <c r="F308" s="32"/>
      <c r="G308" s="32"/>
    </row>
    <row r="309">
      <c r="F309" s="32"/>
      <c r="G309" s="32"/>
    </row>
    <row r="310">
      <c r="F310" s="32"/>
      <c r="G310" s="32"/>
    </row>
    <row r="311">
      <c r="F311" s="32"/>
      <c r="G311" s="32"/>
    </row>
    <row r="312">
      <c r="F312" s="32"/>
      <c r="G312" s="32"/>
    </row>
    <row r="313">
      <c r="F313" s="32"/>
      <c r="G313" s="32"/>
    </row>
    <row r="314">
      <c r="F314" s="32"/>
      <c r="G314" s="32"/>
    </row>
    <row r="315">
      <c r="F315" s="32"/>
      <c r="G315" s="32"/>
    </row>
    <row r="316">
      <c r="F316" s="32"/>
      <c r="G316" s="32"/>
    </row>
    <row r="317">
      <c r="F317" s="32"/>
      <c r="G317" s="32"/>
    </row>
    <row r="318">
      <c r="F318" s="32"/>
      <c r="G318" s="32"/>
    </row>
    <row r="319">
      <c r="F319" s="32"/>
      <c r="G319" s="32"/>
    </row>
    <row r="320">
      <c r="F320" s="32"/>
      <c r="G320" s="32"/>
    </row>
    <row r="321">
      <c r="F321" s="32"/>
      <c r="G321" s="32"/>
    </row>
    <row r="322">
      <c r="F322" s="32"/>
      <c r="G322" s="32"/>
    </row>
    <row r="323">
      <c r="F323" s="32"/>
      <c r="G323" s="32"/>
    </row>
    <row r="324">
      <c r="F324" s="32"/>
      <c r="G324" s="32"/>
    </row>
    <row r="325">
      <c r="F325" s="32"/>
      <c r="G325" s="32"/>
    </row>
    <row r="326">
      <c r="F326" s="32"/>
      <c r="G326" s="32"/>
    </row>
    <row r="327">
      <c r="F327" s="32"/>
      <c r="G327" s="32"/>
    </row>
    <row r="328">
      <c r="F328" s="32"/>
      <c r="G328" s="32"/>
    </row>
    <row r="329">
      <c r="F329" s="32"/>
      <c r="G329" s="32"/>
    </row>
    <row r="330">
      <c r="F330" s="32"/>
      <c r="G330" s="32"/>
    </row>
    <row r="331">
      <c r="F331" s="32"/>
      <c r="G331" s="32"/>
    </row>
    <row r="332">
      <c r="F332" s="32"/>
      <c r="G332" s="32"/>
    </row>
    <row r="333">
      <c r="F333" s="32"/>
      <c r="G333" s="32"/>
    </row>
    <row r="334">
      <c r="F334" s="32"/>
      <c r="G334" s="32"/>
    </row>
    <row r="335">
      <c r="F335" s="32"/>
      <c r="G335" s="32"/>
    </row>
    <row r="336">
      <c r="F336" s="32"/>
      <c r="G336" s="32"/>
    </row>
    <row r="337">
      <c r="F337" s="32"/>
      <c r="G337" s="32"/>
    </row>
    <row r="338">
      <c r="F338" s="32"/>
      <c r="G338" s="32"/>
    </row>
    <row r="339">
      <c r="F339" s="32"/>
      <c r="G339" s="32"/>
    </row>
    <row r="340">
      <c r="F340" s="32"/>
      <c r="G340" s="32"/>
    </row>
    <row r="341">
      <c r="F341" s="32"/>
      <c r="G341" s="32"/>
    </row>
    <row r="342">
      <c r="F342" s="32"/>
      <c r="G342" s="32"/>
    </row>
    <row r="343">
      <c r="F343" s="32"/>
      <c r="G343" s="32"/>
    </row>
    <row r="344">
      <c r="F344" s="32"/>
      <c r="G344" s="32"/>
    </row>
    <row r="345">
      <c r="F345" s="32"/>
      <c r="G345" s="32"/>
    </row>
    <row r="346">
      <c r="F346" s="32"/>
      <c r="G346" s="32"/>
    </row>
    <row r="347">
      <c r="F347" s="32"/>
      <c r="G347" s="32"/>
    </row>
    <row r="348">
      <c r="F348" s="32"/>
      <c r="G348" s="32"/>
    </row>
    <row r="349">
      <c r="F349" s="32"/>
      <c r="G349" s="32"/>
    </row>
    <row r="350">
      <c r="F350" s="32"/>
      <c r="G350" s="32"/>
    </row>
    <row r="351">
      <c r="F351" s="32"/>
      <c r="G351" s="32"/>
    </row>
    <row r="352">
      <c r="F352" s="32"/>
      <c r="G352" s="32"/>
    </row>
    <row r="353">
      <c r="F353" s="32"/>
      <c r="G353" s="32"/>
    </row>
    <row r="354">
      <c r="F354" s="32"/>
      <c r="G354" s="32"/>
    </row>
    <row r="355">
      <c r="F355" s="32"/>
      <c r="G355" s="32"/>
    </row>
    <row r="356">
      <c r="F356" s="32"/>
      <c r="G356" s="32"/>
    </row>
    <row r="357">
      <c r="F357" s="32"/>
      <c r="G357" s="32"/>
    </row>
    <row r="358">
      <c r="F358" s="32"/>
      <c r="G358" s="32"/>
    </row>
    <row r="359">
      <c r="F359" s="32"/>
      <c r="G359" s="32"/>
    </row>
    <row r="360">
      <c r="F360" s="32"/>
      <c r="G360" s="32"/>
    </row>
    <row r="361">
      <c r="F361" s="32"/>
      <c r="G361" s="32"/>
    </row>
    <row r="362">
      <c r="F362" s="32"/>
      <c r="G362" s="32"/>
    </row>
    <row r="363">
      <c r="F363" s="32"/>
      <c r="G363" s="32"/>
    </row>
    <row r="364">
      <c r="F364" s="32"/>
      <c r="G364" s="32"/>
    </row>
    <row r="365">
      <c r="F365" s="32"/>
      <c r="G365" s="32"/>
    </row>
    <row r="366">
      <c r="F366" s="32"/>
      <c r="G366" s="32"/>
    </row>
    <row r="367">
      <c r="F367" s="32"/>
      <c r="G367" s="32"/>
    </row>
    <row r="368">
      <c r="F368" s="32"/>
      <c r="G368" s="32"/>
    </row>
    <row r="369">
      <c r="F369" s="32"/>
      <c r="G369" s="32"/>
    </row>
    <row r="370">
      <c r="F370" s="32"/>
      <c r="G370" s="32"/>
    </row>
    <row r="371">
      <c r="F371" s="32"/>
      <c r="G371" s="32"/>
    </row>
    <row r="372">
      <c r="F372" s="32"/>
      <c r="G372" s="32"/>
    </row>
    <row r="373">
      <c r="F373" s="32"/>
      <c r="G373" s="32"/>
    </row>
    <row r="374">
      <c r="F374" s="32"/>
      <c r="G374" s="32"/>
    </row>
    <row r="375">
      <c r="F375" s="32"/>
      <c r="G375" s="32"/>
    </row>
    <row r="376">
      <c r="F376" s="32"/>
      <c r="G376" s="32"/>
    </row>
    <row r="377">
      <c r="F377" s="32"/>
      <c r="G377" s="32"/>
    </row>
    <row r="378">
      <c r="F378" s="32"/>
      <c r="G378" s="32"/>
    </row>
    <row r="379">
      <c r="F379" s="32"/>
      <c r="G379" s="32"/>
    </row>
    <row r="380">
      <c r="F380" s="32"/>
      <c r="G380" s="32"/>
    </row>
    <row r="381">
      <c r="F381" s="32"/>
      <c r="G381" s="32"/>
    </row>
    <row r="382">
      <c r="F382" s="32"/>
      <c r="G382" s="32"/>
    </row>
    <row r="383">
      <c r="F383" s="32"/>
      <c r="G383" s="32"/>
    </row>
    <row r="384">
      <c r="F384" s="32"/>
      <c r="G384" s="32"/>
    </row>
    <row r="385">
      <c r="F385" s="32"/>
      <c r="G385" s="32"/>
    </row>
    <row r="386">
      <c r="F386" s="32"/>
      <c r="G386" s="32"/>
    </row>
    <row r="387">
      <c r="F387" s="32"/>
      <c r="G387" s="32"/>
    </row>
    <row r="388">
      <c r="F388" s="32"/>
      <c r="G388" s="32"/>
    </row>
    <row r="389">
      <c r="F389" s="32"/>
      <c r="G389" s="32"/>
    </row>
    <row r="390">
      <c r="F390" s="32"/>
      <c r="G390" s="32"/>
    </row>
    <row r="391">
      <c r="F391" s="32"/>
      <c r="G391" s="32"/>
    </row>
    <row r="392">
      <c r="F392" s="32"/>
      <c r="G392" s="32"/>
    </row>
    <row r="393">
      <c r="F393" s="32"/>
      <c r="G393" s="32"/>
    </row>
    <row r="394">
      <c r="F394" s="32"/>
      <c r="G394" s="32"/>
    </row>
    <row r="395">
      <c r="F395" s="32"/>
      <c r="G395" s="32"/>
    </row>
    <row r="396">
      <c r="F396" s="32"/>
      <c r="G396" s="32"/>
    </row>
    <row r="397">
      <c r="F397" s="32"/>
      <c r="G397" s="32"/>
    </row>
    <row r="398">
      <c r="F398" s="32"/>
      <c r="G398" s="32"/>
    </row>
    <row r="399">
      <c r="F399" s="32"/>
      <c r="G399" s="32"/>
    </row>
    <row r="400">
      <c r="F400" s="32"/>
      <c r="G400" s="32"/>
    </row>
    <row r="401">
      <c r="F401" s="32"/>
      <c r="G401" s="32"/>
    </row>
    <row r="402">
      <c r="F402" s="32"/>
      <c r="G402" s="32"/>
    </row>
    <row r="403">
      <c r="F403" s="32"/>
      <c r="G403" s="32"/>
    </row>
    <row r="404">
      <c r="F404" s="32"/>
      <c r="G404" s="32"/>
    </row>
    <row r="405">
      <c r="F405" s="32"/>
      <c r="G405" s="32"/>
    </row>
    <row r="406">
      <c r="F406" s="32"/>
      <c r="G406" s="32"/>
    </row>
    <row r="407">
      <c r="F407" s="32"/>
      <c r="G407" s="32"/>
    </row>
    <row r="408">
      <c r="F408" s="32"/>
      <c r="G408" s="32"/>
    </row>
    <row r="409">
      <c r="F409" s="32"/>
      <c r="G409" s="32"/>
    </row>
    <row r="410">
      <c r="F410" s="32"/>
      <c r="G410" s="32"/>
    </row>
    <row r="411">
      <c r="F411" s="32"/>
      <c r="G411" s="32"/>
    </row>
    <row r="412">
      <c r="F412" s="32"/>
      <c r="G412" s="32"/>
    </row>
    <row r="413">
      <c r="F413" s="32"/>
      <c r="G413" s="32"/>
    </row>
    <row r="414">
      <c r="F414" s="32"/>
      <c r="G414" s="32"/>
    </row>
    <row r="415">
      <c r="F415" s="32"/>
      <c r="G415" s="32"/>
    </row>
    <row r="416">
      <c r="F416" s="32"/>
      <c r="G416" s="32"/>
    </row>
    <row r="417">
      <c r="F417" s="32"/>
      <c r="G417" s="32"/>
    </row>
    <row r="418">
      <c r="F418" s="32"/>
      <c r="G418" s="32"/>
    </row>
    <row r="419">
      <c r="F419" s="32"/>
      <c r="G419" s="32"/>
    </row>
    <row r="420">
      <c r="F420" s="32"/>
      <c r="G420" s="32"/>
    </row>
    <row r="421">
      <c r="F421" s="32"/>
      <c r="G421" s="32"/>
    </row>
    <row r="422">
      <c r="F422" s="32"/>
      <c r="G422" s="32"/>
    </row>
    <row r="423">
      <c r="F423" s="32"/>
      <c r="G423" s="32"/>
    </row>
    <row r="424">
      <c r="F424" s="32"/>
      <c r="G424" s="32"/>
    </row>
    <row r="425">
      <c r="F425" s="32"/>
      <c r="G425" s="32"/>
    </row>
    <row r="426">
      <c r="F426" s="32"/>
      <c r="G426" s="32"/>
    </row>
    <row r="427">
      <c r="F427" s="32"/>
      <c r="G427" s="32"/>
    </row>
    <row r="428">
      <c r="F428" s="32"/>
      <c r="G428" s="32"/>
    </row>
    <row r="429">
      <c r="F429" s="32"/>
      <c r="G429" s="32"/>
    </row>
    <row r="430">
      <c r="F430" s="32"/>
      <c r="G430" s="32"/>
    </row>
    <row r="431">
      <c r="F431" s="32"/>
      <c r="G431" s="32"/>
    </row>
    <row r="432">
      <c r="F432" s="32"/>
      <c r="G432" s="32"/>
    </row>
    <row r="433">
      <c r="F433" s="32"/>
      <c r="G433" s="32"/>
    </row>
    <row r="434">
      <c r="F434" s="32"/>
      <c r="G434" s="32"/>
    </row>
    <row r="435">
      <c r="F435" s="32"/>
      <c r="G435" s="32"/>
    </row>
    <row r="436">
      <c r="F436" s="32"/>
      <c r="G436" s="32"/>
    </row>
    <row r="437">
      <c r="F437" s="32"/>
      <c r="G437" s="32"/>
    </row>
    <row r="438">
      <c r="F438" s="32"/>
      <c r="G438" s="32"/>
    </row>
    <row r="439">
      <c r="F439" s="32"/>
      <c r="G439" s="32"/>
    </row>
    <row r="440">
      <c r="F440" s="32"/>
      <c r="G440" s="32"/>
    </row>
    <row r="441">
      <c r="F441" s="32"/>
      <c r="G441" s="32"/>
    </row>
    <row r="442">
      <c r="F442" s="32"/>
      <c r="G442" s="32"/>
    </row>
    <row r="443">
      <c r="F443" s="32"/>
      <c r="G443" s="32"/>
    </row>
    <row r="444">
      <c r="F444" s="32"/>
      <c r="G444" s="32"/>
    </row>
    <row r="445">
      <c r="F445" s="32"/>
      <c r="G445" s="32"/>
    </row>
    <row r="446">
      <c r="F446" s="32"/>
      <c r="G446" s="32"/>
    </row>
    <row r="447">
      <c r="F447" s="32"/>
      <c r="G447" s="32"/>
    </row>
    <row r="448">
      <c r="F448" s="32"/>
      <c r="G448" s="32"/>
    </row>
    <row r="449">
      <c r="F449" s="32"/>
      <c r="G449" s="32"/>
    </row>
    <row r="450">
      <c r="F450" s="32"/>
      <c r="G450" s="32"/>
    </row>
    <row r="451">
      <c r="F451" s="32"/>
      <c r="G451" s="32"/>
    </row>
    <row r="452">
      <c r="F452" s="32"/>
      <c r="G452" s="32"/>
    </row>
    <row r="453">
      <c r="F453" s="32"/>
      <c r="G453" s="32"/>
    </row>
    <row r="454">
      <c r="F454" s="32"/>
      <c r="G454" s="32"/>
    </row>
    <row r="455">
      <c r="F455" s="32"/>
      <c r="G455" s="32"/>
    </row>
    <row r="456">
      <c r="F456" s="32"/>
      <c r="G456" s="32"/>
    </row>
    <row r="457">
      <c r="F457" s="32"/>
      <c r="G457" s="32"/>
    </row>
    <row r="458">
      <c r="F458" s="32"/>
      <c r="G458" s="32"/>
    </row>
    <row r="459">
      <c r="F459" s="32"/>
      <c r="G459" s="32"/>
    </row>
    <row r="460">
      <c r="F460" s="32"/>
      <c r="G460" s="32"/>
    </row>
    <row r="461">
      <c r="F461" s="32"/>
      <c r="G461" s="32"/>
    </row>
    <row r="462">
      <c r="F462" s="32"/>
      <c r="G462" s="32"/>
    </row>
    <row r="463">
      <c r="F463" s="32"/>
      <c r="G463" s="32"/>
    </row>
    <row r="464">
      <c r="F464" s="32"/>
      <c r="G464" s="32"/>
    </row>
    <row r="465">
      <c r="F465" s="32"/>
      <c r="G465" s="32"/>
    </row>
    <row r="466">
      <c r="F466" s="32"/>
      <c r="G466" s="32"/>
    </row>
    <row r="467">
      <c r="F467" s="32"/>
      <c r="G467" s="32"/>
    </row>
    <row r="468">
      <c r="F468" s="32"/>
      <c r="G468" s="32"/>
    </row>
    <row r="469">
      <c r="F469" s="32"/>
      <c r="G469" s="32"/>
    </row>
    <row r="470">
      <c r="F470" s="32"/>
      <c r="G470" s="32"/>
    </row>
    <row r="471">
      <c r="F471" s="32"/>
      <c r="G471" s="32"/>
    </row>
    <row r="472">
      <c r="F472" s="32"/>
      <c r="G472" s="32"/>
    </row>
    <row r="473">
      <c r="F473" s="32"/>
      <c r="G473" s="32"/>
    </row>
    <row r="474">
      <c r="F474" s="32"/>
      <c r="G474" s="32"/>
    </row>
    <row r="475">
      <c r="F475" s="32"/>
      <c r="G475" s="32"/>
    </row>
    <row r="476">
      <c r="F476" s="32"/>
      <c r="G476" s="32"/>
    </row>
    <row r="477">
      <c r="F477" s="32"/>
      <c r="G477" s="32"/>
    </row>
    <row r="478">
      <c r="F478" s="32"/>
      <c r="G478" s="32"/>
    </row>
    <row r="479">
      <c r="F479" s="32"/>
      <c r="G479" s="32"/>
    </row>
    <row r="480">
      <c r="F480" s="32"/>
      <c r="G480" s="32"/>
    </row>
    <row r="481">
      <c r="F481" s="32"/>
      <c r="G481" s="32"/>
    </row>
    <row r="482">
      <c r="F482" s="32"/>
      <c r="G482" s="32"/>
    </row>
    <row r="483">
      <c r="F483" s="32"/>
      <c r="G483" s="32"/>
    </row>
    <row r="484">
      <c r="F484" s="32"/>
      <c r="G484" s="32"/>
    </row>
    <row r="485">
      <c r="F485" s="32"/>
      <c r="G485" s="32"/>
    </row>
    <row r="486">
      <c r="F486" s="32"/>
      <c r="G486" s="32"/>
    </row>
    <row r="487">
      <c r="F487" s="32"/>
      <c r="G487" s="32"/>
    </row>
    <row r="488">
      <c r="F488" s="32"/>
      <c r="G488" s="32"/>
    </row>
    <row r="489">
      <c r="F489" s="32"/>
      <c r="G489" s="32"/>
    </row>
    <row r="490">
      <c r="F490" s="32"/>
      <c r="G490" s="32"/>
    </row>
    <row r="491">
      <c r="F491" s="32"/>
      <c r="G491" s="32"/>
    </row>
    <row r="492">
      <c r="F492" s="32"/>
      <c r="G492" s="32"/>
    </row>
    <row r="493">
      <c r="F493" s="32"/>
      <c r="G493" s="32"/>
    </row>
    <row r="494">
      <c r="F494" s="32"/>
      <c r="G494" s="32"/>
    </row>
    <row r="495">
      <c r="F495" s="32"/>
      <c r="G495" s="32"/>
    </row>
    <row r="496">
      <c r="F496" s="32"/>
      <c r="G496" s="32"/>
    </row>
    <row r="497">
      <c r="F497" s="32"/>
      <c r="G497" s="32"/>
    </row>
    <row r="498">
      <c r="F498" s="32"/>
      <c r="G498" s="32"/>
    </row>
    <row r="499">
      <c r="F499" s="32"/>
      <c r="G499" s="32"/>
    </row>
    <row r="500">
      <c r="F500" s="32"/>
      <c r="G500" s="32"/>
    </row>
    <row r="501">
      <c r="F501" s="32"/>
      <c r="G501" s="32"/>
    </row>
    <row r="502">
      <c r="F502" s="32"/>
      <c r="G502" s="32"/>
    </row>
    <row r="503">
      <c r="F503" s="32"/>
      <c r="G503" s="32"/>
    </row>
    <row r="504">
      <c r="F504" s="32"/>
      <c r="G504" s="32"/>
    </row>
    <row r="505">
      <c r="F505" s="32"/>
      <c r="G505" s="32"/>
    </row>
    <row r="506">
      <c r="F506" s="32"/>
      <c r="G506" s="32"/>
    </row>
    <row r="507">
      <c r="F507" s="32"/>
      <c r="G507" s="32"/>
    </row>
    <row r="508">
      <c r="F508" s="32"/>
      <c r="G508" s="32"/>
    </row>
    <row r="509">
      <c r="F509" s="32"/>
      <c r="G509" s="32"/>
    </row>
    <row r="510">
      <c r="F510" s="32"/>
      <c r="G510" s="32"/>
    </row>
    <row r="511">
      <c r="F511" s="32"/>
      <c r="G511" s="32"/>
    </row>
    <row r="512">
      <c r="F512" s="32"/>
      <c r="G512" s="32"/>
    </row>
    <row r="513">
      <c r="F513" s="32"/>
      <c r="G513" s="32"/>
    </row>
    <row r="514">
      <c r="F514" s="32"/>
      <c r="G514" s="32"/>
    </row>
    <row r="515">
      <c r="F515" s="32"/>
      <c r="G515" s="32"/>
    </row>
    <row r="516">
      <c r="F516" s="32"/>
      <c r="G516" s="32"/>
    </row>
    <row r="517">
      <c r="F517" s="32"/>
      <c r="G517" s="32"/>
    </row>
    <row r="518">
      <c r="F518" s="32"/>
      <c r="G518" s="32"/>
    </row>
    <row r="519">
      <c r="F519" s="32"/>
      <c r="G519" s="32"/>
    </row>
    <row r="520">
      <c r="F520" s="32"/>
      <c r="G520" s="32"/>
    </row>
    <row r="521">
      <c r="F521" s="32"/>
      <c r="G521" s="32"/>
    </row>
    <row r="522">
      <c r="F522" s="32"/>
      <c r="G522" s="32"/>
    </row>
    <row r="523">
      <c r="F523" s="32"/>
      <c r="G523" s="32"/>
    </row>
    <row r="524">
      <c r="F524" s="32"/>
      <c r="G524" s="32"/>
    </row>
    <row r="525">
      <c r="F525" s="32"/>
      <c r="G525" s="32"/>
    </row>
    <row r="526">
      <c r="F526" s="32"/>
      <c r="G526" s="32"/>
    </row>
    <row r="527">
      <c r="F527" s="32"/>
      <c r="G527" s="32"/>
    </row>
    <row r="528">
      <c r="F528" s="32"/>
      <c r="G528" s="32"/>
    </row>
    <row r="529">
      <c r="F529" s="32"/>
      <c r="G529" s="32"/>
    </row>
    <row r="530">
      <c r="F530" s="32"/>
      <c r="G530" s="32"/>
    </row>
    <row r="531">
      <c r="F531" s="32"/>
      <c r="G531" s="32"/>
    </row>
    <row r="532">
      <c r="F532" s="32"/>
      <c r="G532" s="32"/>
    </row>
    <row r="533">
      <c r="F533" s="32"/>
      <c r="G533" s="32"/>
    </row>
    <row r="534">
      <c r="F534" s="32"/>
      <c r="G534" s="32"/>
    </row>
    <row r="535">
      <c r="F535" s="32"/>
      <c r="G535" s="32"/>
    </row>
    <row r="536">
      <c r="F536" s="32"/>
      <c r="G536" s="32"/>
    </row>
    <row r="537">
      <c r="F537" s="32"/>
      <c r="G537" s="32"/>
    </row>
    <row r="538">
      <c r="F538" s="32"/>
      <c r="G538" s="32"/>
    </row>
    <row r="539">
      <c r="F539" s="32"/>
      <c r="G539" s="32"/>
    </row>
    <row r="540">
      <c r="F540" s="32"/>
      <c r="G540" s="32"/>
    </row>
    <row r="541">
      <c r="F541" s="32"/>
      <c r="G541" s="32"/>
    </row>
    <row r="542">
      <c r="F542" s="32"/>
      <c r="G542" s="32"/>
    </row>
    <row r="543">
      <c r="F543" s="32"/>
      <c r="G543" s="32"/>
    </row>
    <row r="544">
      <c r="F544" s="32"/>
      <c r="G544" s="32"/>
    </row>
    <row r="545">
      <c r="F545" s="32"/>
      <c r="G545" s="32"/>
    </row>
    <row r="546">
      <c r="F546" s="32"/>
      <c r="G546" s="32"/>
    </row>
    <row r="547">
      <c r="F547" s="32"/>
      <c r="G547" s="32"/>
    </row>
    <row r="548">
      <c r="F548" s="32"/>
      <c r="G548" s="32"/>
    </row>
    <row r="549">
      <c r="F549" s="32"/>
      <c r="G549" s="32"/>
    </row>
    <row r="550">
      <c r="F550" s="32"/>
      <c r="G550" s="32"/>
    </row>
    <row r="551">
      <c r="F551" s="32"/>
      <c r="G551" s="32"/>
    </row>
    <row r="552">
      <c r="F552" s="32"/>
      <c r="G552" s="32"/>
    </row>
    <row r="553">
      <c r="F553" s="32"/>
      <c r="G553" s="32"/>
    </row>
    <row r="554">
      <c r="F554" s="32"/>
      <c r="G554" s="32"/>
    </row>
    <row r="555">
      <c r="F555" s="32"/>
      <c r="G555" s="32"/>
    </row>
    <row r="556">
      <c r="F556" s="32"/>
      <c r="G556" s="32"/>
    </row>
    <row r="557">
      <c r="F557" s="32"/>
      <c r="G557" s="32"/>
    </row>
    <row r="558">
      <c r="F558" s="32"/>
      <c r="G558" s="32"/>
    </row>
    <row r="559">
      <c r="F559" s="32"/>
      <c r="G559" s="32"/>
    </row>
    <row r="560">
      <c r="F560" s="32"/>
      <c r="G560" s="32"/>
    </row>
    <row r="561">
      <c r="F561" s="32"/>
      <c r="G561" s="32"/>
    </row>
    <row r="562">
      <c r="F562" s="32"/>
      <c r="G562" s="32"/>
    </row>
    <row r="563">
      <c r="F563" s="32"/>
      <c r="G563" s="32"/>
    </row>
    <row r="564">
      <c r="F564" s="32"/>
      <c r="G564" s="32"/>
    </row>
    <row r="565">
      <c r="F565" s="32"/>
      <c r="G565" s="32"/>
    </row>
    <row r="566">
      <c r="F566" s="32"/>
      <c r="G566" s="32"/>
    </row>
    <row r="567">
      <c r="F567" s="32"/>
      <c r="G567" s="32"/>
    </row>
    <row r="568">
      <c r="F568" s="32"/>
      <c r="G568" s="32"/>
    </row>
    <row r="569">
      <c r="F569" s="32"/>
      <c r="G569" s="32"/>
    </row>
    <row r="570">
      <c r="F570" s="32"/>
      <c r="G570" s="32"/>
    </row>
    <row r="571">
      <c r="F571" s="32"/>
      <c r="G571" s="32"/>
    </row>
    <row r="572">
      <c r="F572" s="32"/>
      <c r="G572" s="32"/>
    </row>
    <row r="573">
      <c r="F573" s="32"/>
      <c r="G573" s="32"/>
    </row>
    <row r="574">
      <c r="F574" s="32"/>
      <c r="G574" s="32"/>
    </row>
    <row r="575">
      <c r="F575" s="32"/>
      <c r="G575" s="32"/>
    </row>
    <row r="576">
      <c r="F576" s="32"/>
      <c r="G576" s="32"/>
    </row>
    <row r="577">
      <c r="F577" s="32"/>
      <c r="G577" s="32"/>
    </row>
    <row r="578">
      <c r="F578" s="32"/>
      <c r="G578" s="32"/>
    </row>
    <row r="579">
      <c r="F579" s="32"/>
      <c r="G579" s="32"/>
    </row>
    <row r="580">
      <c r="F580" s="32"/>
      <c r="G580" s="32"/>
    </row>
    <row r="581">
      <c r="F581" s="32"/>
      <c r="G581" s="32"/>
    </row>
    <row r="582">
      <c r="F582" s="32"/>
      <c r="G582" s="32"/>
    </row>
    <row r="583">
      <c r="F583" s="32"/>
      <c r="G583" s="32"/>
    </row>
    <row r="584">
      <c r="F584" s="32"/>
      <c r="G584" s="32"/>
    </row>
    <row r="585">
      <c r="F585" s="32"/>
      <c r="G585" s="32"/>
    </row>
    <row r="586">
      <c r="F586" s="32"/>
      <c r="G586" s="32"/>
    </row>
    <row r="587">
      <c r="F587" s="32"/>
      <c r="G587" s="32"/>
    </row>
    <row r="588">
      <c r="F588" s="32"/>
      <c r="G588" s="32"/>
    </row>
    <row r="589">
      <c r="F589" s="32"/>
      <c r="G589" s="32"/>
    </row>
    <row r="590">
      <c r="F590" s="32"/>
      <c r="G590" s="32"/>
    </row>
    <row r="591">
      <c r="F591" s="32"/>
      <c r="G591" s="32"/>
    </row>
    <row r="592">
      <c r="F592" s="32"/>
      <c r="G592" s="32"/>
    </row>
    <row r="593">
      <c r="F593" s="32"/>
      <c r="G593" s="32"/>
    </row>
    <row r="594">
      <c r="F594" s="32"/>
      <c r="G594" s="32"/>
    </row>
    <row r="595">
      <c r="F595" s="32"/>
      <c r="G595" s="32"/>
    </row>
    <row r="596">
      <c r="F596" s="32"/>
      <c r="G596" s="32"/>
    </row>
    <row r="597">
      <c r="F597" s="32"/>
      <c r="G597" s="32"/>
    </row>
    <row r="598">
      <c r="F598" s="32"/>
      <c r="G598" s="32"/>
    </row>
    <row r="599">
      <c r="F599" s="32"/>
      <c r="G599" s="32"/>
    </row>
    <row r="600">
      <c r="F600" s="32"/>
      <c r="G600" s="32"/>
    </row>
    <row r="601">
      <c r="F601" s="32"/>
      <c r="G601" s="32"/>
    </row>
    <row r="602">
      <c r="F602" s="32"/>
      <c r="G602" s="32"/>
    </row>
    <row r="603">
      <c r="F603" s="32"/>
      <c r="G603" s="32"/>
    </row>
    <row r="604">
      <c r="F604" s="32"/>
      <c r="G604" s="32"/>
    </row>
    <row r="605">
      <c r="F605" s="32"/>
      <c r="G605" s="32"/>
    </row>
    <row r="606">
      <c r="F606" s="32"/>
      <c r="G606" s="32"/>
    </row>
    <row r="607">
      <c r="F607" s="32"/>
      <c r="G607" s="32"/>
    </row>
    <row r="608">
      <c r="F608" s="32"/>
      <c r="G608" s="32"/>
    </row>
    <row r="609">
      <c r="F609" s="32"/>
      <c r="G609" s="32"/>
    </row>
    <row r="610">
      <c r="F610" s="32"/>
      <c r="G610" s="32"/>
    </row>
    <row r="611">
      <c r="F611" s="32"/>
      <c r="G611" s="32"/>
    </row>
    <row r="612">
      <c r="F612" s="32"/>
      <c r="G612" s="32"/>
    </row>
    <row r="613">
      <c r="F613" s="32"/>
      <c r="G613" s="32"/>
    </row>
    <row r="614">
      <c r="F614" s="32"/>
      <c r="G614" s="32"/>
    </row>
    <row r="615">
      <c r="F615" s="32"/>
      <c r="G615" s="32"/>
    </row>
    <row r="616">
      <c r="F616" s="32"/>
      <c r="G616" s="32"/>
    </row>
    <row r="617">
      <c r="F617" s="32"/>
      <c r="G617" s="32"/>
    </row>
    <row r="618">
      <c r="F618" s="32"/>
      <c r="G618" s="32"/>
    </row>
    <row r="619">
      <c r="F619" s="32"/>
      <c r="G619" s="32"/>
    </row>
    <row r="620">
      <c r="F620" s="32"/>
      <c r="G620" s="32"/>
    </row>
    <row r="621">
      <c r="F621" s="32"/>
      <c r="G621" s="32"/>
    </row>
    <row r="622">
      <c r="F622" s="32"/>
      <c r="G622" s="32"/>
    </row>
    <row r="623">
      <c r="F623" s="32"/>
      <c r="G623" s="32"/>
    </row>
    <row r="624">
      <c r="F624" s="32"/>
      <c r="G624" s="32"/>
    </row>
    <row r="625">
      <c r="F625" s="32"/>
      <c r="G625" s="32"/>
    </row>
    <row r="626">
      <c r="F626" s="32"/>
      <c r="G626" s="32"/>
    </row>
    <row r="627">
      <c r="F627" s="32"/>
      <c r="G627" s="32"/>
    </row>
    <row r="628">
      <c r="F628" s="32"/>
      <c r="G628" s="32"/>
    </row>
    <row r="629">
      <c r="F629" s="32"/>
      <c r="G629" s="32"/>
    </row>
    <row r="630">
      <c r="F630" s="32"/>
      <c r="G630" s="32"/>
    </row>
    <row r="631">
      <c r="F631" s="32"/>
      <c r="G631" s="32"/>
    </row>
    <row r="632">
      <c r="F632" s="32"/>
      <c r="G632" s="32"/>
    </row>
    <row r="633">
      <c r="F633" s="32"/>
      <c r="G633" s="32"/>
    </row>
    <row r="634">
      <c r="F634" s="32"/>
      <c r="G634" s="32"/>
    </row>
    <row r="635">
      <c r="F635" s="32"/>
      <c r="G635" s="32"/>
    </row>
    <row r="636">
      <c r="F636" s="32"/>
      <c r="G636" s="32"/>
    </row>
    <row r="637">
      <c r="F637" s="32"/>
      <c r="G637" s="32"/>
    </row>
    <row r="638">
      <c r="F638" s="32"/>
      <c r="G638" s="32"/>
    </row>
    <row r="639">
      <c r="F639" s="32"/>
      <c r="G639" s="32"/>
    </row>
    <row r="640">
      <c r="F640" s="32"/>
      <c r="G640" s="32"/>
    </row>
    <row r="641">
      <c r="F641" s="32"/>
      <c r="G641" s="32"/>
    </row>
    <row r="642">
      <c r="F642" s="32"/>
      <c r="G642" s="32"/>
    </row>
    <row r="643">
      <c r="F643" s="32"/>
      <c r="G643" s="32"/>
    </row>
    <row r="644">
      <c r="F644" s="32"/>
      <c r="G644" s="32"/>
    </row>
    <row r="645">
      <c r="F645" s="32"/>
      <c r="G645" s="32"/>
    </row>
    <row r="646">
      <c r="F646" s="32"/>
      <c r="G646" s="32"/>
    </row>
    <row r="647">
      <c r="F647" s="32"/>
      <c r="G647" s="32"/>
    </row>
    <row r="648">
      <c r="F648" s="32"/>
      <c r="G648" s="32"/>
    </row>
    <row r="649">
      <c r="F649" s="32"/>
      <c r="G649" s="32"/>
    </row>
    <row r="650">
      <c r="F650" s="32"/>
      <c r="G650" s="32"/>
    </row>
    <row r="651">
      <c r="F651" s="32"/>
      <c r="G651" s="32"/>
    </row>
    <row r="652">
      <c r="F652" s="32"/>
      <c r="G652" s="32"/>
    </row>
    <row r="653">
      <c r="F653" s="32"/>
      <c r="G653" s="32"/>
    </row>
    <row r="654">
      <c r="F654" s="32"/>
      <c r="G654" s="32"/>
    </row>
    <row r="655">
      <c r="F655" s="32"/>
      <c r="G655" s="32"/>
    </row>
    <row r="656">
      <c r="F656" s="32"/>
      <c r="G656" s="32"/>
    </row>
    <row r="657">
      <c r="F657" s="32"/>
      <c r="G657" s="32"/>
    </row>
    <row r="658">
      <c r="F658" s="32"/>
      <c r="G658" s="32"/>
    </row>
    <row r="659">
      <c r="F659" s="32"/>
      <c r="G659" s="32"/>
    </row>
    <row r="660">
      <c r="F660" s="32"/>
      <c r="G660" s="32"/>
    </row>
    <row r="661">
      <c r="F661" s="32"/>
      <c r="G661" s="32"/>
    </row>
    <row r="662">
      <c r="F662" s="32"/>
      <c r="G662" s="32"/>
    </row>
    <row r="663">
      <c r="F663" s="32"/>
      <c r="G663" s="32"/>
    </row>
    <row r="664">
      <c r="F664" s="32"/>
      <c r="G664" s="32"/>
    </row>
    <row r="665">
      <c r="F665" s="32"/>
      <c r="G665" s="32"/>
    </row>
    <row r="666">
      <c r="F666" s="32"/>
      <c r="G666" s="32"/>
    </row>
    <row r="667">
      <c r="F667" s="32"/>
      <c r="G667" s="32"/>
    </row>
    <row r="668">
      <c r="F668" s="32"/>
      <c r="G668" s="32"/>
    </row>
    <row r="669">
      <c r="F669" s="32"/>
      <c r="G669" s="32"/>
    </row>
    <row r="670">
      <c r="F670" s="32"/>
      <c r="G670" s="32"/>
    </row>
    <row r="671">
      <c r="F671" s="32"/>
      <c r="G671" s="32"/>
    </row>
    <row r="672">
      <c r="F672" s="32"/>
      <c r="G672" s="32"/>
    </row>
    <row r="673">
      <c r="F673" s="32"/>
      <c r="G673" s="32"/>
    </row>
    <row r="674">
      <c r="F674" s="32"/>
      <c r="G674" s="32"/>
    </row>
    <row r="675">
      <c r="F675" s="32"/>
      <c r="G675" s="32"/>
    </row>
    <row r="676">
      <c r="F676" s="32"/>
      <c r="G676" s="32"/>
    </row>
    <row r="677">
      <c r="F677" s="32"/>
      <c r="G677" s="32"/>
    </row>
    <row r="678">
      <c r="F678" s="32"/>
      <c r="G678" s="32"/>
    </row>
    <row r="679">
      <c r="F679" s="32"/>
      <c r="G679" s="32"/>
    </row>
    <row r="680">
      <c r="F680" s="32"/>
      <c r="G680" s="32"/>
    </row>
    <row r="681">
      <c r="F681" s="32"/>
      <c r="G681" s="32"/>
    </row>
    <row r="682">
      <c r="F682" s="32"/>
      <c r="G682" s="32"/>
    </row>
    <row r="683">
      <c r="F683" s="32"/>
      <c r="G683" s="32"/>
    </row>
    <row r="684">
      <c r="F684" s="32"/>
      <c r="G684" s="32"/>
    </row>
    <row r="685">
      <c r="F685" s="32"/>
      <c r="G685" s="32"/>
    </row>
    <row r="686">
      <c r="F686" s="32"/>
      <c r="G686" s="32"/>
    </row>
    <row r="687">
      <c r="F687" s="32"/>
      <c r="G687" s="32"/>
    </row>
    <row r="688">
      <c r="F688" s="32"/>
      <c r="G688" s="32"/>
    </row>
    <row r="689">
      <c r="F689" s="32"/>
      <c r="G689" s="32"/>
    </row>
    <row r="690">
      <c r="F690" s="32"/>
      <c r="G690" s="32"/>
    </row>
    <row r="691">
      <c r="F691" s="32"/>
      <c r="G691" s="32"/>
    </row>
    <row r="692">
      <c r="F692" s="32"/>
      <c r="G692" s="32"/>
    </row>
    <row r="693">
      <c r="F693" s="32"/>
      <c r="G693" s="32"/>
    </row>
    <row r="694">
      <c r="F694" s="32"/>
      <c r="G694" s="32"/>
    </row>
    <row r="695">
      <c r="F695" s="32"/>
      <c r="G695" s="32"/>
    </row>
    <row r="696">
      <c r="F696" s="32"/>
      <c r="G696" s="32"/>
    </row>
    <row r="697">
      <c r="F697" s="32"/>
      <c r="G697" s="32"/>
    </row>
    <row r="698">
      <c r="F698" s="32"/>
      <c r="G698" s="32"/>
    </row>
    <row r="699">
      <c r="F699" s="32"/>
      <c r="G699" s="32"/>
    </row>
    <row r="700">
      <c r="F700" s="32"/>
      <c r="G700" s="32"/>
    </row>
    <row r="701">
      <c r="F701" s="32"/>
      <c r="G701" s="32"/>
    </row>
    <row r="702">
      <c r="F702" s="32"/>
      <c r="G702" s="32"/>
    </row>
    <row r="703">
      <c r="F703" s="32"/>
      <c r="G703" s="32"/>
    </row>
    <row r="704">
      <c r="F704" s="32"/>
      <c r="G704" s="32"/>
    </row>
    <row r="705">
      <c r="F705" s="32"/>
      <c r="G705" s="32"/>
    </row>
    <row r="706">
      <c r="F706" s="32"/>
      <c r="G706" s="32"/>
    </row>
    <row r="707">
      <c r="F707" s="32"/>
      <c r="G707" s="32"/>
    </row>
    <row r="708">
      <c r="F708" s="32"/>
      <c r="G708" s="32"/>
    </row>
    <row r="709">
      <c r="F709" s="32"/>
      <c r="G709" s="32"/>
    </row>
    <row r="710">
      <c r="F710" s="32"/>
      <c r="G710" s="32"/>
    </row>
    <row r="711">
      <c r="F711" s="32"/>
      <c r="G711" s="32"/>
    </row>
    <row r="712">
      <c r="F712" s="32"/>
      <c r="G712" s="32"/>
    </row>
    <row r="713">
      <c r="F713" s="32"/>
      <c r="G713" s="32"/>
    </row>
    <row r="714">
      <c r="F714" s="32"/>
      <c r="G714" s="32"/>
    </row>
    <row r="715">
      <c r="F715" s="32"/>
      <c r="G715" s="32"/>
    </row>
    <row r="716">
      <c r="F716" s="32"/>
      <c r="G716" s="32"/>
    </row>
    <row r="717">
      <c r="F717" s="32"/>
      <c r="G717" s="32"/>
    </row>
    <row r="718">
      <c r="F718" s="32"/>
      <c r="G718" s="32"/>
    </row>
    <row r="719">
      <c r="F719" s="32"/>
      <c r="G719" s="32"/>
    </row>
    <row r="720">
      <c r="F720" s="32"/>
      <c r="G720" s="32"/>
    </row>
    <row r="721">
      <c r="F721" s="32"/>
      <c r="G721" s="32"/>
    </row>
    <row r="722">
      <c r="F722" s="32"/>
      <c r="G722" s="32"/>
    </row>
    <row r="723">
      <c r="F723" s="32"/>
      <c r="G723" s="32"/>
    </row>
    <row r="724">
      <c r="F724" s="32"/>
      <c r="G724" s="32"/>
    </row>
    <row r="725">
      <c r="F725" s="32"/>
      <c r="G725" s="32"/>
    </row>
    <row r="726">
      <c r="F726" s="32"/>
      <c r="G726" s="32"/>
    </row>
    <row r="727">
      <c r="F727" s="32"/>
      <c r="G727" s="32"/>
    </row>
    <row r="728">
      <c r="F728" s="32"/>
      <c r="G728" s="32"/>
    </row>
    <row r="729">
      <c r="F729" s="32"/>
      <c r="G729" s="32"/>
    </row>
    <row r="730">
      <c r="F730" s="32"/>
      <c r="G730" s="32"/>
    </row>
    <row r="731">
      <c r="F731" s="32"/>
      <c r="G731" s="32"/>
    </row>
    <row r="732">
      <c r="F732" s="32"/>
      <c r="G732" s="32"/>
    </row>
    <row r="733">
      <c r="F733" s="32"/>
      <c r="G733" s="32"/>
    </row>
    <row r="734">
      <c r="F734" s="32"/>
      <c r="G734" s="32"/>
    </row>
    <row r="735">
      <c r="F735" s="32"/>
      <c r="G735" s="32"/>
    </row>
    <row r="736">
      <c r="F736" s="32"/>
      <c r="G736" s="32"/>
    </row>
    <row r="737">
      <c r="F737" s="32"/>
      <c r="G737" s="32"/>
    </row>
    <row r="738">
      <c r="F738" s="32"/>
      <c r="G738" s="32"/>
    </row>
    <row r="739">
      <c r="F739" s="32"/>
      <c r="G739" s="32"/>
    </row>
    <row r="740">
      <c r="F740" s="32"/>
      <c r="G740" s="32"/>
    </row>
    <row r="741">
      <c r="F741" s="32"/>
      <c r="G741" s="32"/>
    </row>
    <row r="742">
      <c r="F742" s="32"/>
      <c r="G742" s="32"/>
    </row>
    <row r="743">
      <c r="F743" s="32"/>
      <c r="G743" s="32"/>
    </row>
    <row r="744">
      <c r="F744" s="32"/>
      <c r="G744" s="32"/>
    </row>
    <row r="745">
      <c r="F745" s="32"/>
      <c r="G745" s="32"/>
    </row>
    <row r="746">
      <c r="F746" s="32"/>
      <c r="G746" s="32"/>
    </row>
    <row r="747">
      <c r="F747" s="32"/>
      <c r="G747" s="32"/>
    </row>
    <row r="748">
      <c r="F748" s="32"/>
      <c r="G748" s="32"/>
    </row>
    <row r="749">
      <c r="F749" s="32"/>
      <c r="G749" s="32"/>
    </row>
    <row r="750">
      <c r="F750" s="32"/>
      <c r="G750" s="32"/>
    </row>
    <row r="751">
      <c r="F751" s="32"/>
      <c r="G751" s="32"/>
    </row>
    <row r="752">
      <c r="F752" s="32"/>
      <c r="G752" s="32"/>
    </row>
    <row r="753">
      <c r="F753" s="32"/>
      <c r="G753" s="32"/>
    </row>
    <row r="754">
      <c r="F754" s="32"/>
      <c r="G754" s="32"/>
    </row>
    <row r="755">
      <c r="F755" s="32"/>
      <c r="G755" s="32"/>
    </row>
    <row r="756">
      <c r="F756" s="32"/>
      <c r="G756" s="32"/>
    </row>
    <row r="757">
      <c r="F757" s="32"/>
      <c r="G757" s="32"/>
    </row>
    <row r="758">
      <c r="F758" s="32"/>
      <c r="G758" s="32"/>
    </row>
    <row r="759">
      <c r="F759" s="32"/>
      <c r="G759" s="32"/>
    </row>
    <row r="760">
      <c r="F760" s="32"/>
      <c r="G760" s="32"/>
    </row>
    <row r="761">
      <c r="F761" s="32"/>
      <c r="G761" s="32"/>
    </row>
    <row r="762">
      <c r="F762" s="32"/>
      <c r="G762" s="32"/>
    </row>
    <row r="763">
      <c r="F763" s="32"/>
      <c r="G763" s="32"/>
    </row>
    <row r="764">
      <c r="F764" s="32"/>
      <c r="G764" s="32"/>
    </row>
    <row r="765">
      <c r="F765" s="32"/>
      <c r="G765" s="32"/>
    </row>
    <row r="766">
      <c r="F766" s="32"/>
      <c r="G766" s="32"/>
    </row>
    <row r="767">
      <c r="F767" s="32"/>
      <c r="G767" s="32"/>
    </row>
    <row r="768">
      <c r="F768" s="32"/>
      <c r="G768" s="32"/>
    </row>
    <row r="769">
      <c r="F769" s="32"/>
      <c r="G769" s="32"/>
    </row>
    <row r="770">
      <c r="F770" s="32"/>
      <c r="G770" s="32"/>
    </row>
    <row r="771">
      <c r="F771" s="32"/>
      <c r="G771" s="32"/>
    </row>
    <row r="772">
      <c r="F772" s="32"/>
      <c r="G772" s="32"/>
    </row>
    <row r="773">
      <c r="F773" s="32"/>
      <c r="G773" s="32"/>
    </row>
    <row r="774">
      <c r="F774" s="32"/>
      <c r="G774" s="32"/>
    </row>
    <row r="775">
      <c r="F775" s="32"/>
      <c r="G775" s="32"/>
    </row>
    <row r="776">
      <c r="F776" s="32"/>
      <c r="G776" s="32"/>
    </row>
    <row r="777">
      <c r="F777" s="32"/>
      <c r="G777" s="32"/>
    </row>
    <row r="778">
      <c r="F778" s="32"/>
      <c r="G778" s="32"/>
    </row>
    <row r="779">
      <c r="F779" s="32"/>
      <c r="G779" s="32"/>
    </row>
    <row r="780">
      <c r="F780" s="32"/>
      <c r="G780" s="32"/>
    </row>
    <row r="781">
      <c r="F781" s="32"/>
      <c r="G781" s="32"/>
    </row>
    <row r="782">
      <c r="F782" s="32"/>
      <c r="G782" s="32"/>
    </row>
    <row r="783">
      <c r="F783" s="32"/>
      <c r="G783" s="32"/>
    </row>
    <row r="784">
      <c r="F784" s="32"/>
      <c r="G784" s="32"/>
    </row>
    <row r="785">
      <c r="F785" s="32"/>
      <c r="G785" s="32"/>
    </row>
    <row r="786">
      <c r="F786" s="32"/>
      <c r="G786" s="32"/>
    </row>
    <row r="787">
      <c r="F787" s="32"/>
      <c r="G787" s="32"/>
    </row>
    <row r="788">
      <c r="F788" s="32"/>
      <c r="G788" s="32"/>
    </row>
    <row r="789">
      <c r="F789" s="32"/>
      <c r="G789" s="32"/>
    </row>
    <row r="790">
      <c r="F790" s="32"/>
      <c r="G790" s="32"/>
    </row>
    <row r="791">
      <c r="F791" s="32"/>
      <c r="G791" s="32"/>
    </row>
    <row r="792">
      <c r="F792" s="32"/>
      <c r="G792" s="32"/>
    </row>
    <row r="793">
      <c r="F793" s="32"/>
      <c r="G793" s="32"/>
    </row>
    <row r="794">
      <c r="F794" s="32"/>
      <c r="G794" s="32"/>
    </row>
    <row r="795">
      <c r="F795" s="32"/>
      <c r="G795" s="32"/>
    </row>
    <row r="796">
      <c r="F796" s="32"/>
      <c r="G796" s="32"/>
    </row>
    <row r="797">
      <c r="F797" s="32"/>
      <c r="G797" s="32"/>
    </row>
    <row r="798">
      <c r="F798" s="32"/>
      <c r="G798" s="32"/>
    </row>
    <row r="799">
      <c r="F799" s="32"/>
      <c r="G799" s="32"/>
    </row>
    <row r="800">
      <c r="F800" s="32"/>
      <c r="G800" s="32"/>
    </row>
    <row r="801">
      <c r="F801" s="32"/>
      <c r="G801" s="32"/>
    </row>
    <row r="802">
      <c r="F802" s="32"/>
      <c r="G802" s="32"/>
    </row>
    <row r="803">
      <c r="F803" s="32"/>
      <c r="G803" s="32"/>
    </row>
    <row r="804">
      <c r="F804" s="32"/>
      <c r="G804" s="32"/>
    </row>
    <row r="805">
      <c r="F805" s="32"/>
      <c r="G805" s="32"/>
    </row>
    <row r="806">
      <c r="F806" s="32"/>
      <c r="G806" s="32"/>
    </row>
    <row r="807">
      <c r="F807" s="32"/>
      <c r="G807" s="32"/>
    </row>
    <row r="808">
      <c r="F808" s="32"/>
      <c r="G808" s="32"/>
    </row>
    <row r="809">
      <c r="F809" s="32"/>
      <c r="G809" s="32"/>
    </row>
    <row r="810">
      <c r="F810" s="32"/>
      <c r="G810" s="32"/>
    </row>
    <row r="811">
      <c r="F811" s="32"/>
      <c r="G811" s="32"/>
    </row>
    <row r="812">
      <c r="F812" s="32"/>
      <c r="G812" s="32"/>
    </row>
    <row r="813">
      <c r="F813" s="32"/>
      <c r="G813" s="32"/>
    </row>
    <row r="814">
      <c r="F814" s="32"/>
      <c r="G814" s="32"/>
    </row>
    <row r="815">
      <c r="F815" s="32"/>
      <c r="G815" s="32"/>
    </row>
    <row r="816">
      <c r="F816" s="32"/>
      <c r="G816" s="32"/>
    </row>
    <row r="817">
      <c r="F817" s="32"/>
      <c r="G817" s="32"/>
    </row>
    <row r="818">
      <c r="F818" s="32"/>
      <c r="G818" s="32"/>
    </row>
    <row r="819">
      <c r="F819" s="32"/>
      <c r="G819" s="32"/>
    </row>
    <row r="820">
      <c r="F820" s="32"/>
      <c r="G820" s="32"/>
    </row>
    <row r="821">
      <c r="F821" s="32"/>
      <c r="G821" s="32"/>
    </row>
    <row r="822">
      <c r="F822" s="32"/>
      <c r="G822" s="32"/>
    </row>
    <row r="823">
      <c r="F823" s="32"/>
      <c r="G823" s="32"/>
    </row>
    <row r="824">
      <c r="F824" s="32"/>
      <c r="G824" s="32"/>
    </row>
    <row r="825">
      <c r="F825" s="32"/>
      <c r="G825" s="32"/>
    </row>
    <row r="826">
      <c r="F826" s="32"/>
      <c r="G826" s="32"/>
    </row>
    <row r="827">
      <c r="F827" s="32"/>
      <c r="G827" s="32"/>
    </row>
    <row r="828">
      <c r="F828" s="32"/>
      <c r="G828" s="32"/>
    </row>
    <row r="829">
      <c r="F829" s="32"/>
      <c r="G829" s="32"/>
    </row>
    <row r="830">
      <c r="F830" s="32"/>
      <c r="G830" s="32"/>
    </row>
    <row r="831">
      <c r="F831" s="32"/>
      <c r="G831" s="32"/>
    </row>
    <row r="832">
      <c r="F832" s="32"/>
      <c r="G832" s="32"/>
    </row>
    <row r="833">
      <c r="F833" s="32"/>
      <c r="G833" s="32"/>
    </row>
    <row r="834">
      <c r="F834" s="32"/>
      <c r="G834" s="32"/>
    </row>
    <row r="835">
      <c r="F835" s="32"/>
      <c r="G835" s="32"/>
    </row>
    <row r="836">
      <c r="F836" s="32"/>
      <c r="G836" s="32"/>
    </row>
    <row r="837">
      <c r="F837" s="32"/>
      <c r="G837" s="32"/>
    </row>
    <row r="838">
      <c r="F838" s="32"/>
      <c r="G838" s="32"/>
    </row>
    <row r="839">
      <c r="F839" s="32"/>
      <c r="G839" s="32"/>
    </row>
    <row r="840">
      <c r="F840" s="32"/>
      <c r="G840" s="32"/>
    </row>
    <row r="841">
      <c r="F841" s="32"/>
      <c r="G841" s="32"/>
    </row>
    <row r="842">
      <c r="F842" s="32"/>
      <c r="G842" s="32"/>
    </row>
    <row r="843">
      <c r="F843" s="32"/>
      <c r="G843" s="32"/>
    </row>
    <row r="844">
      <c r="F844" s="32"/>
      <c r="G844" s="32"/>
    </row>
    <row r="845">
      <c r="F845" s="32"/>
      <c r="G845" s="32"/>
    </row>
    <row r="846">
      <c r="F846" s="32"/>
      <c r="G846" s="32"/>
    </row>
    <row r="847">
      <c r="F847" s="32"/>
      <c r="G847" s="32"/>
    </row>
    <row r="848">
      <c r="F848" s="32"/>
      <c r="G848" s="32"/>
    </row>
    <row r="849">
      <c r="F849" s="32"/>
      <c r="G849" s="32"/>
    </row>
    <row r="850">
      <c r="F850" s="32"/>
      <c r="G850" s="32"/>
    </row>
    <row r="851">
      <c r="F851" s="32"/>
      <c r="G851" s="32"/>
    </row>
    <row r="852">
      <c r="F852" s="32"/>
      <c r="G852" s="32"/>
    </row>
    <row r="853">
      <c r="F853" s="32"/>
      <c r="G853" s="32"/>
    </row>
    <row r="854">
      <c r="F854" s="32"/>
      <c r="G854" s="32"/>
    </row>
    <row r="855">
      <c r="F855" s="32"/>
      <c r="G855" s="32"/>
    </row>
    <row r="856">
      <c r="F856" s="32"/>
      <c r="G856" s="32"/>
    </row>
    <row r="857">
      <c r="F857" s="32"/>
      <c r="G857" s="32"/>
    </row>
    <row r="858">
      <c r="F858" s="32"/>
      <c r="G858" s="32"/>
    </row>
    <row r="859">
      <c r="F859" s="32"/>
      <c r="G859" s="32"/>
    </row>
    <row r="860">
      <c r="F860" s="32"/>
      <c r="G860" s="32"/>
    </row>
    <row r="861">
      <c r="F861" s="32"/>
      <c r="G861" s="32"/>
    </row>
    <row r="862">
      <c r="F862" s="32"/>
      <c r="G862" s="32"/>
    </row>
    <row r="863">
      <c r="F863" s="32"/>
      <c r="G863" s="32"/>
    </row>
    <row r="864">
      <c r="F864" s="32"/>
      <c r="G864" s="32"/>
    </row>
    <row r="865">
      <c r="F865" s="32"/>
      <c r="G865" s="32"/>
    </row>
    <row r="866">
      <c r="F866" s="32"/>
      <c r="G866" s="32"/>
    </row>
    <row r="867">
      <c r="F867" s="32"/>
      <c r="G867" s="32"/>
    </row>
    <row r="868">
      <c r="F868" s="32"/>
      <c r="G868" s="32"/>
    </row>
    <row r="869">
      <c r="F869" s="32"/>
      <c r="G869" s="32"/>
    </row>
    <row r="870">
      <c r="F870" s="32"/>
      <c r="G870" s="32"/>
    </row>
    <row r="871">
      <c r="F871" s="32"/>
      <c r="G871" s="32"/>
    </row>
    <row r="872">
      <c r="F872" s="32"/>
      <c r="G872" s="32"/>
    </row>
    <row r="873">
      <c r="F873" s="32"/>
      <c r="G873" s="32"/>
    </row>
    <row r="874">
      <c r="F874" s="32"/>
      <c r="G874" s="32"/>
    </row>
    <row r="875">
      <c r="F875" s="32"/>
      <c r="G875" s="32"/>
    </row>
    <row r="876">
      <c r="F876" s="32"/>
      <c r="G876" s="32"/>
    </row>
    <row r="877">
      <c r="F877" s="32"/>
      <c r="G877" s="32"/>
    </row>
    <row r="878">
      <c r="F878" s="32"/>
      <c r="G878" s="32"/>
    </row>
    <row r="879">
      <c r="F879" s="32"/>
      <c r="G879" s="32"/>
    </row>
    <row r="880">
      <c r="F880" s="32"/>
      <c r="G880" s="32"/>
    </row>
    <row r="881">
      <c r="F881" s="32"/>
      <c r="G881" s="32"/>
    </row>
    <row r="882">
      <c r="F882" s="32"/>
      <c r="G882" s="32"/>
    </row>
    <row r="883">
      <c r="F883" s="32"/>
      <c r="G883" s="32"/>
    </row>
    <row r="884">
      <c r="F884" s="32"/>
      <c r="G884" s="32"/>
    </row>
    <row r="885">
      <c r="F885" s="32"/>
      <c r="G885" s="32"/>
    </row>
    <row r="886">
      <c r="F886" s="32"/>
      <c r="G886" s="32"/>
    </row>
    <row r="887">
      <c r="F887" s="32"/>
      <c r="G887" s="32"/>
    </row>
    <row r="888">
      <c r="F888" s="32"/>
      <c r="G888" s="32"/>
    </row>
    <row r="889">
      <c r="F889" s="32"/>
      <c r="G889" s="32"/>
    </row>
    <row r="890">
      <c r="F890" s="32"/>
      <c r="G890" s="32"/>
    </row>
    <row r="891">
      <c r="F891" s="32"/>
      <c r="G891" s="32"/>
    </row>
    <row r="892">
      <c r="F892" s="32"/>
      <c r="G892" s="32"/>
    </row>
    <row r="893">
      <c r="F893" s="32"/>
      <c r="G893" s="32"/>
    </row>
    <row r="894">
      <c r="F894" s="32"/>
      <c r="G894" s="32"/>
    </row>
    <row r="895">
      <c r="F895" s="32"/>
      <c r="G895" s="32"/>
    </row>
    <row r="896">
      <c r="F896" s="32"/>
      <c r="G896" s="32"/>
    </row>
    <row r="897">
      <c r="F897" s="32"/>
      <c r="G897" s="32"/>
    </row>
    <row r="898">
      <c r="F898" s="32"/>
      <c r="G898" s="32"/>
    </row>
    <row r="899">
      <c r="F899" s="32"/>
      <c r="G899" s="32"/>
    </row>
    <row r="900">
      <c r="F900" s="32"/>
      <c r="G900" s="32"/>
    </row>
    <row r="901">
      <c r="F901" s="32"/>
      <c r="G901" s="32"/>
    </row>
    <row r="902">
      <c r="F902" s="32"/>
      <c r="G902" s="32"/>
    </row>
    <row r="903">
      <c r="F903" s="32"/>
      <c r="G903" s="32"/>
    </row>
    <row r="904">
      <c r="F904" s="32"/>
      <c r="G904" s="32"/>
    </row>
    <row r="905">
      <c r="F905" s="32"/>
      <c r="G905" s="32"/>
    </row>
    <row r="906">
      <c r="F906" s="32"/>
      <c r="G906" s="32"/>
    </row>
    <row r="907">
      <c r="F907" s="32"/>
      <c r="G907" s="32"/>
    </row>
    <row r="908">
      <c r="F908" s="32"/>
      <c r="G908" s="32"/>
    </row>
    <row r="909">
      <c r="F909" s="32"/>
      <c r="G909" s="32"/>
    </row>
    <row r="910">
      <c r="F910" s="32"/>
      <c r="G910" s="32"/>
    </row>
    <row r="911">
      <c r="F911" s="32"/>
      <c r="G911" s="32"/>
    </row>
    <row r="912">
      <c r="F912" s="32"/>
      <c r="G912" s="32"/>
    </row>
    <row r="913">
      <c r="F913" s="32"/>
      <c r="G913" s="32"/>
    </row>
    <row r="914">
      <c r="F914" s="32"/>
      <c r="G914" s="32"/>
    </row>
    <row r="915">
      <c r="F915" s="32"/>
      <c r="G915" s="32"/>
    </row>
    <row r="916">
      <c r="F916" s="32"/>
      <c r="G916" s="32"/>
    </row>
    <row r="917">
      <c r="F917" s="32"/>
      <c r="G917" s="32"/>
    </row>
    <row r="918">
      <c r="F918" s="32"/>
      <c r="G918" s="32"/>
    </row>
    <row r="919">
      <c r="F919" s="32"/>
      <c r="G919" s="32"/>
    </row>
    <row r="920">
      <c r="F920" s="32"/>
      <c r="G920" s="32"/>
    </row>
    <row r="921">
      <c r="F921" s="32"/>
      <c r="G921" s="32"/>
    </row>
    <row r="922">
      <c r="F922" s="32"/>
      <c r="G922" s="32"/>
    </row>
    <row r="923">
      <c r="F923" s="32"/>
      <c r="G923" s="32"/>
    </row>
    <row r="924">
      <c r="F924" s="32"/>
      <c r="G924" s="32"/>
    </row>
    <row r="925">
      <c r="F925" s="32"/>
      <c r="G925" s="32"/>
    </row>
    <row r="926">
      <c r="F926" s="32"/>
      <c r="G926" s="32"/>
    </row>
    <row r="927">
      <c r="F927" s="32"/>
      <c r="G927" s="32"/>
    </row>
    <row r="928">
      <c r="F928" s="32"/>
      <c r="G928" s="32"/>
    </row>
    <row r="929">
      <c r="F929" s="32"/>
      <c r="G929" s="32"/>
    </row>
    <row r="930">
      <c r="F930" s="32"/>
      <c r="G930" s="32"/>
    </row>
    <row r="931">
      <c r="F931" s="32"/>
      <c r="G931" s="32"/>
    </row>
    <row r="932">
      <c r="F932" s="32"/>
      <c r="G932" s="32"/>
    </row>
    <row r="933">
      <c r="F933" s="32"/>
      <c r="G933" s="32"/>
    </row>
    <row r="934">
      <c r="F934" s="32"/>
      <c r="G934" s="32"/>
    </row>
    <row r="935">
      <c r="F935" s="32"/>
      <c r="G935" s="32"/>
    </row>
    <row r="936">
      <c r="F936" s="32"/>
      <c r="G936" s="32"/>
    </row>
    <row r="937">
      <c r="F937" s="32"/>
      <c r="G937" s="32"/>
    </row>
    <row r="938">
      <c r="F938" s="32"/>
      <c r="G938" s="32"/>
    </row>
    <row r="939">
      <c r="F939" s="32"/>
      <c r="G939" s="32"/>
    </row>
    <row r="940">
      <c r="F940" s="32"/>
      <c r="G940" s="32"/>
    </row>
    <row r="941">
      <c r="F941" s="32"/>
      <c r="G941" s="32"/>
    </row>
    <row r="942">
      <c r="F942" s="32"/>
      <c r="G942" s="32"/>
    </row>
    <row r="943">
      <c r="F943" s="32"/>
      <c r="G943" s="32"/>
    </row>
    <row r="944">
      <c r="F944" s="32"/>
      <c r="G944" s="32"/>
    </row>
    <row r="945">
      <c r="F945" s="32"/>
      <c r="G945" s="32"/>
    </row>
    <row r="946">
      <c r="F946" s="32"/>
      <c r="G946" s="32"/>
    </row>
    <row r="947">
      <c r="F947" s="32"/>
      <c r="G947" s="32"/>
    </row>
    <row r="948">
      <c r="F948" s="32"/>
      <c r="G948" s="32"/>
    </row>
    <row r="949">
      <c r="F949" s="32"/>
      <c r="G949" s="32"/>
    </row>
    <row r="950">
      <c r="F950" s="32"/>
      <c r="G950" s="32"/>
    </row>
    <row r="951">
      <c r="F951" s="32"/>
      <c r="G951" s="32"/>
    </row>
    <row r="952">
      <c r="F952" s="32"/>
      <c r="G952" s="32"/>
    </row>
    <row r="953">
      <c r="F953" s="32"/>
      <c r="G953" s="32"/>
    </row>
    <row r="954">
      <c r="F954" s="32"/>
      <c r="G954" s="32"/>
    </row>
    <row r="955">
      <c r="F955" s="32"/>
      <c r="G955" s="32"/>
    </row>
    <row r="956">
      <c r="F956" s="32"/>
      <c r="G956" s="32"/>
    </row>
    <row r="957">
      <c r="F957" s="32"/>
      <c r="G957" s="32"/>
    </row>
    <row r="958">
      <c r="F958" s="32"/>
      <c r="G958" s="32"/>
    </row>
    <row r="959">
      <c r="F959" s="32"/>
      <c r="G959" s="32"/>
    </row>
    <row r="960">
      <c r="F960" s="32"/>
      <c r="G960" s="32"/>
    </row>
    <row r="961">
      <c r="F961" s="32"/>
      <c r="G961" s="32"/>
    </row>
    <row r="962">
      <c r="F962" s="32"/>
      <c r="G962" s="32"/>
    </row>
    <row r="963">
      <c r="F963" s="32"/>
      <c r="G963" s="32"/>
    </row>
    <row r="964">
      <c r="F964" s="32"/>
      <c r="G964" s="32"/>
    </row>
    <row r="965">
      <c r="F965" s="32"/>
      <c r="G965" s="32"/>
    </row>
    <row r="966">
      <c r="F966" s="32"/>
      <c r="G966" s="32"/>
    </row>
    <row r="967">
      <c r="F967" s="32"/>
      <c r="G967" s="32"/>
    </row>
    <row r="968">
      <c r="F968" s="32"/>
      <c r="G968" s="32"/>
    </row>
    <row r="969">
      <c r="F969" s="32"/>
      <c r="G969" s="32"/>
    </row>
    <row r="970">
      <c r="F970" s="32"/>
      <c r="G970" s="32"/>
    </row>
    <row r="971">
      <c r="F971" s="32"/>
      <c r="G971" s="32"/>
    </row>
    <row r="972">
      <c r="F972" s="32"/>
      <c r="G972" s="32"/>
    </row>
    <row r="973">
      <c r="F973" s="32"/>
      <c r="G973" s="32"/>
    </row>
    <row r="974">
      <c r="F974" s="32"/>
      <c r="G974" s="32"/>
    </row>
    <row r="975">
      <c r="F975" s="32"/>
      <c r="G975" s="32"/>
    </row>
    <row r="976">
      <c r="F976" s="32"/>
      <c r="G976" s="32"/>
    </row>
    <row r="977">
      <c r="F977" s="32"/>
      <c r="G977" s="32"/>
    </row>
    <row r="978">
      <c r="F978" s="32"/>
      <c r="G978" s="32"/>
    </row>
    <row r="979">
      <c r="F979" s="32"/>
      <c r="G979" s="32"/>
    </row>
    <row r="980">
      <c r="F980" s="32"/>
      <c r="G980" s="32"/>
    </row>
    <row r="981">
      <c r="F981" s="32"/>
      <c r="G981" s="32"/>
    </row>
    <row r="982">
      <c r="F982" s="32"/>
      <c r="G982" s="32"/>
    </row>
    <row r="983">
      <c r="F983" s="32"/>
      <c r="G983" s="32"/>
    </row>
    <row r="984">
      <c r="F984" s="32"/>
      <c r="G984" s="32"/>
    </row>
    <row r="985">
      <c r="F985" s="32"/>
      <c r="G985" s="32"/>
    </row>
    <row r="986">
      <c r="F986" s="32"/>
      <c r="G986" s="32"/>
    </row>
    <row r="987">
      <c r="F987" s="32"/>
      <c r="G987" s="32"/>
    </row>
    <row r="988">
      <c r="F988" s="32"/>
      <c r="G988" s="32"/>
    </row>
    <row r="989">
      <c r="F989" s="32"/>
      <c r="G989" s="32"/>
    </row>
    <row r="990">
      <c r="F990" s="32"/>
      <c r="G990" s="32"/>
    </row>
    <row r="991">
      <c r="F991" s="32"/>
      <c r="G991" s="32"/>
    </row>
    <row r="992">
      <c r="F992" s="32"/>
      <c r="G992" s="32"/>
    </row>
    <row r="993">
      <c r="F993" s="32"/>
      <c r="G993" s="32"/>
    </row>
    <row r="994">
      <c r="F994" s="32"/>
      <c r="G994" s="32"/>
    </row>
    <row r="995">
      <c r="F995" s="32"/>
      <c r="G995" s="32"/>
    </row>
    <row r="996">
      <c r="F996" s="32"/>
      <c r="G996" s="32"/>
    </row>
    <row r="997">
      <c r="F997" s="32"/>
      <c r="G997" s="32"/>
    </row>
    <row r="998">
      <c r="F998" s="32"/>
      <c r="G998" s="32"/>
    </row>
    <row r="999">
      <c r="F999" s="32"/>
      <c r="G999" s="32"/>
    </row>
  </sheetData>
  <hyperlinks>
    <hyperlink r:id="rId2" location="gid=0" ref="E2"/>
    <hyperlink r:id="rId3" ref="AB3"/>
    <hyperlink r:id="rId4" ref="AB4"/>
    <hyperlink r:id="rId5" ref="AB5"/>
    <hyperlink r:id="rId6" ref="AB6"/>
    <hyperlink r:id="rId7" ref="AB7"/>
    <hyperlink r:id="rId8" ref="AB8"/>
    <hyperlink r:id="rId9" ref="AB9"/>
    <hyperlink r:id="rId10" ref="AB10"/>
    <hyperlink r:id="rId11" ref="AB11"/>
    <hyperlink r:id="rId12" ref="AB12"/>
    <hyperlink r:id="rId13" ref="AB13"/>
    <hyperlink r:id="rId14" ref="AB14"/>
    <hyperlink r:id="rId15" ref="AB15"/>
    <hyperlink r:id="rId16" ref="AB16"/>
    <hyperlink r:id="rId17" ref="AB17"/>
    <hyperlink r:id="rId18" ref="AB18"/>
    <hyperlink r:id="rId19" ref="AB19"/>
    <hyperlink r:id="rId20" ref="AB20"/>
    <hyperlink r:id="rId21" ref="AB21"/>
    <hyperlink r:id="rId22" ref="AB22"/>
    <hyperlink r:id="rId23" ref="AB23"/>
    <hyperlink r:id="rId24" ref="AB24"/>
    <hyperlink r:id="rId25" ref="AB25"/>
    <hyperlink r:id="rId26" ref="AB26"/>
    <hyperlink r:id="rId27" ref="AB27"/>
    <hyperlink r:id="rId28" ref="AB28"/>
    <hyperlink r:id="rId29" ref="AB29"/>
    <hyperlink r:id="rId30" ref="AB30"/>
    <hyperlink r:id="rId31" ref="AB31"/>
    <hyperlink r:id="rId32" ref="AB32"/>
    <hyperlink r:id="rId33" ref="AB33"/>
    <hyperlink r:id="rId34" ref="AB34"/>
    <hyperlink r:id="rId35" ref="AB35"/>
    <hyperlink r:id="rId36" ref="AB36"/>
    <hyperlink r:id="rId37" ref="AB37"/>
    <hyperlink r:id="rId38" ref="AB38"/>
    <hyperlink r:id="rId39" ref="AB39"/>
    <hyperlink r:id="rId40" ref="AB40"/>
    <hyperlink r:id="rId41" ref="AB41"/>
    <hyperlink r:id="rId42" ref="AB42"/>
    <hyperlink r:id="rId43" ref="AB43"/>
    <hyperlink r:id="rId44" ref="AB44"/>
    <hyperlink r:id="rId45" ref="AB46"/>
    <hyperlink r:id="rId46" ref="AB47"/>
    <hyperlink r:id="rId47" ref="AB48"/>
    <hyperlink r:id="rId48" ref="AB49"/>
    <hyperlink r:id="rId49" ref="AB50"/>
    <hyperlink r:id="rId50" ref="AB51"/>
    <hyperlink r:id="rId51" ref="AB52"/>
    <hyperlink r:id="rId52" ref="AB53"/>
    <hyperlink r:id="rId53" ref="AB54"/>
    <hyperlink r:id="rId54" ref="AB55"/>
    <hyperlink r:id="rId55" ref="AB56"/>
    <hyperlink r:id="rId56" ref="AB57"/>
    <hyperlink r:id="rId57" ref="AB58"/>
    <hyperlink r:id="rId58" ref="AB59"/>
    <hyperlink r:id="rId59" ref="AB60"/>
    <hyperlink r:id="rId60" ref="AB61"/>
    <hyperlink r:id="rId61" ref="AB62"/>
    <hyperlink r:id="rId62" ref="AB63"/>
    <hyperlink r:id="rId63" ref="AB64"/>
    <hyperlink r:id="rId64" ref="AB65"/>
    <hyperlink r:id="rId65" ref="AB66"/>
    <hyperlink r:id="rId66" ref="AB67"/>
    <hyperlink r:id="rId67" ref="AB68"/>
    <hyperlink r:id="rId68" ref="AB69"/>
    <hyperlink r:id="rId69" ref="AB70"/>
    <hyperlink r:id="rId70" ref="AB71"/>
    <hyperlink r:id="rId71" ref="AB72"/>
    <hyperlink r:id="rId72" ref="AB73"/>
    <hyperlink r:id="rId73" ref="AB74"/>
    <hyperlink r:id="rId74" ref="AB75"/>
    <hyperlink r:id="rId75" ref="AB76"/>
    <hyperlink r:id="rId76" ref="AB77"/>
    <hyperlink r:id="rId77" ref="AB78"/>
    <hyperlink r:id="rId78" ref="AB79"/>
    <hyperlink r:id="rId79" ref="AB80"/>
    <hyperlink r:id="rId80" ref="AB81"/>
    <hyperlink r:id="rId81" ref="AB82"/>
    <hyperlink r:id="rId82" ref="AB83"/>
    <hyperlink r:id="rId83" ref="AB84"/>
    <hyperlink r:id="rId84" ref="AB85"/>
    <hyperlink r:id="rId85" ref="AB86"/>
    <hyperlink r:id="rId86" ref="AB87"/>
    <hyperlink r:id="rId87" ref="AB88"/>
    <hyperlink r:id="rId88" ref="AB89"/>
    <hyperlink r:id="rId89" ref="AB90"/>
    <hyperlink r:id="rId90" ref="AB91"/>
    <hyperlink r:id="rId91" ref="AB92"/>
    <hyperlink r:id="rId92" ref="AB93"/>
  </hyperlinks>
  <drawing r:id="rId93"/>
  <legacyDrawing r:id="rId94"/>
</worksheet>
</file>