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indiana-my.sharepoint.com/personal/pconnerl_iu_edu/Documents/2023 SPRING/L102 SEA-PHAGES/SOOS/FINAL Annotation Documents/"/>
    </mc:Choice>
  </mc:AlternateContent>
  <xr:revisionPtr revIDLastSave="0" documentId="8_{89769D10-C04A-42F0-801D-2BF487DEBA51}" xr6:coauthVersionLast="47" xr6:coauthVersionMax="47" xr10:uidLastSave="{00000000-0000-0000-0000-000000000000}"/>
  <bookViews>
    <workbookView xWindow="-120" yWindow="-120" windowWidth="29040" windowHeight="15840" xr2:uid="{00000000-000D-0000-FFFF-FFFF00000000}"/>
  </bookViews>
  <sheets>
    <sheet name="Profile_Soos_Annotated_BLAST"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 l="1"/>
  <c r="A3" i="1" s="1"/>
  <c r="A4" i="1" s="1"/>
  <c r="A5" i="1" s="1"/>
  <c r="A6" i="1" s="1"/>
  <c r="A7" i="1" s="1"/>
  <c r="A8" i="1" s="1"/>
  <c r="A10" i="1" s="1"/>
  <c r="A11" i="1" s="1"/>
  <c r="A12" i="1" s="1"/>
  <c r="A13" i="1" s="1"/>
  <c r="A14" i="1" s="1"/>
  <c r="A15" i="1" s="1"/>
  <c r="A16" i="1" s="1"/>
  <c r="A17" i="1" s="1"/>
  <c r="A18" i="1" s="1"/>
  <c r="A19" i="1" s="1"/>
  <c r="A21" i="1" s="1"/>
  <c r="A22"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6" i="1" s="1"/>
  <c r="A77" i="1" s="1"/>
  <c r="A78" i="1" s="1"/>
  <c r="A79" i="1" s="1"/>
  <c r="A80" i="1" s="1"/>
  <c r="A81" i="1" s="1"/>
  <c r="A82" i="1" s="1"/>
  <c r="A83" i="1" s="1"/>
  <c r="A84" i="1" s="1"/>
  <c r="A85" i="1" s="1"/>
  <c r="A86" i="1" s="1"/>
  <c r="A87" i="1" s="1"/>
  <c r="R27" i="1"/>
  <c r="R47" i="1"/>
  <c r="R48" i="1"/>
  <c r="R49" i="1"/>
  <c r="R50" i="1"/>
  <c r="R51" i="1"/>
  <c r="R52" i="1"/>
  <c r="R7" i="1"/>
  <c r="R8" i="1"/>
  <c r="R11" i="1"/>
  <c r="R12" i="1"/>
  <c r="R13" i="1"/>
  <c r="R14" i="1"/>
  <c r="R15" i="1"/>
  <c r="R16" i="1"/>
  <c r="R17" i="1"/>
  <c r="R18" i="1"/>
  <c r="R19" i="1"/>
  <c r="R21" i="1"/>
  <c r="R22" i="1"/>
  <c r="R24" i="1"/>
  <c r="R25" i="1"/>
  <c r="R26" i="1"/>
  <c r="R28" i="1"/>
  <c r="R41" i="1"/>
  <c r="R42" i="1"/>
  <c r="R45" i="1"/>
  <c r="R46" i="1"/>
  <c r="R55" i="1"/>
  <c r="R56" i="1"/>
  <c r="R57" i="1"/>
  <c r="R58" i="1"/>
  <c r="R59" i="1"/>
  <c r="R61" i="1"/>
  <c r="R69" i="1"/>
  <c r="R70" i="1"/>
  <c r="R71" i="1"/>
  <c r="R72" i="1"/>
  <c r="R73" i="1"/>
  <c r="R74" i="1"/>
  <c r="R78" i="1"/>
  <c r="R79" i="1"/>
  <c r="R81" i="1"/>
  <c r="R82" i="1"/>
  <c r="R83" i="1"/>
  <c r="R84" i="1"/>
  <c r="R91" i="1"/>
  <c r="R92" i="1"/>
  <c r="A88" i="1" l="1"/>
  <c r="A89" i="1" s="1"/>
  <c r="A90" i="1" s="1"/>
  <c r="A91" i="1" s="1"/>
  <c r="A92" i="1" s="1"/>
</calcChain>
</file>

<file path=xl/sharedStrings.xml><?xml version="1.0" encoding="utf-8"?>
<sst xmlns="http://schemas.openxmlformats.org/spreadsheetml/2006/main" count="1732" uniqueCount="1083">
  <si>
    <t>FINAL Feature Number</t>
  </si>
  <si>
    <t>Original Feature Number</t>
  </si>
  <si>
    <t>Direction</t>
  </si>
  <si>
    <t>Original Feature 5' end</t>
  </si>
  <si>
    <t>Original Feature 3' end</t>
  </si>
  <si>
    <t>Original Feature Length</t>
  </si>
  <si>
    <t>Original Start Call</t>
  </si>
  <si>
    <t>BLAST Hit</t>
  </si>
  <si>
    <t xml:space="preserve"> Accession</t>
  </si>
  <si>
    <t xml:space="preserve"> Score</t>
  </si>
  <si>
    <t xml:space="preserve"> E-Value</t>
  </si>
  <si>
    <t xml:space="preserve"> %_Similarity</t>
  </si>
  <si>
    <t xml:space="preserve"> Align_Length</t>
  </si>
  <si>
    <t xml:space="preserve"> %_Aligned</t>
  </si>
  <si>
    <t>Does BLAST data support presence of a gene?</t>
  </si>
  <si>
    <t>Does GeneMark output show coding potential?</t>
  </si>
  <si>
    <t>Is it a Gene?</t>
  </si>
  <si>
    <r>
      <rPr>
        <b/>
        <i/>
        <sz val="11"/>
        <color theme="1"/>
        <rFont val="Calibri"/>
        <family val="2"/>
      </rPr>
      <t>Automated</t>
    </r>
    <r>
      <rPr>
        <b/>
        <sz val="11"/>
        <color theme="1"/>
        <rFont val="Calibri"/>
        <family val="2"/>
      </rPr>
      <t xml:space="preserve"> or Manually Annotated Start</t>
    </r>
  </si>
  <si>
    <t>Final Feature Length</t>
  </si>
  <si>
    <t>Overlap or gap from start to nearest feature</t>
  </si>
  <si>
    <t>Start choice (Glim, GeneM, Both, Neither)</t>
  </si>
  <si>
    <t>How much coding potential is included?</t>
  </si>
  <si>
    <t>ORF length eval.</t>
  </si>
  <si>
    <t>RBS data eval.</t>
  </si>
  <si>
    <t>Starterator evidence</t>
  </si>
  <si>
    <t>BLAST match alignment eval.</t>
  </si>
  <si>
    <t>Where does it Start?</t>
  </si>
  <si>
    <t>BLAST function info</t>
  </si>
  <si>
    <t>HHPred info</t>
  </si>
  <si>
    <t>What's the Function?</t>
  </si>
  <si>
    <t>Additional info / Further notes from original annotator</t>
  </si>
  <si>
    <t>Other comments</t>
  </si>
  <si>
    <t>F</t>
  </si>
  <si>
    <t>Original Glimmer call @bp 1 has strength 16.13</t>
  </si>
  <si>
    <t>hypothetical protein SEA_CLAWZ_1 [Gordonia phage Clawz]</t>
  </si>
  <si>
    <t>QKY79913</t>
  </si>
  <si>
    <t>yes</t>
  </si>
  <si>
    <t>same</t>
  </si>
  <si>
    <t> </t>
  </si>
  <si>
    <t>both</t>
  </si>
  <si>
    <t>all</t>
  </si>
  <si>
    <t>z: 1.991 fs: -5.425</t>
  </si>
  <si>
    <t>start 75 @1 has 1 MA</t>
  </si>
  <si>
    <t>10+ 1:1 hits</t>
  </si>
  <si>
    <t>all hits function unknown</t>
  </si>
  <si>
    <t>2 hits above 90% domain no known function</t>
  </si>
  <si>
    <t>hypothetical protein</t>
  </si>
  <si>
    <t>Ran in DeepTMHMM; no membrane domains</t>
  </si>
  <si>
    <t>Original Glimmer call @bp 1099 has strength 10.53</t>
  </si>
  <si>
    <t>terminase [Gordonia phage Clawz]</t>
  </si>
  <si>
    <t>QKY79914</t>
  </si>
  <si>
    <t>gap of 66</t>
  </si>
  <si>
    <t>z: 2.611 fs:-4.113</t>
  </si>
  <si>
    <t>start 71 @1099</t>
  </si>
  <si>
    <t>nearly all hits terminase</t>
  </si>
  <si>
    <t>100+ hits above 90%, nearly all terminase; 1st hit P10310 100% e-val 7.1e-36 terminase, large subunit</t>
  </si>
  <si>
    <t>terminase, large subunit</t>
  </si>
  <si>
    <t>Original Glimmer call @bp 2930 has strength 13.75</t>
  </si>
  <si>
    <t>hypothetical protein SEA_CLAWZ_5 [Gordonia phage Clawz]</t>
  </si>
  <si>
    <t>QKY79917</t>
  </si>
  <si>
    <t>yes; E-value= 2.7E-37; %Aligned= 100%; %Similarity= 79.35%</t>
  </si>
  <si>
    <t>yes; strong coding potential at ~2900 bp; carries across gene</t>
  </si>
  <si>
    <t>gap of 85 with feature 2</t>
  </si>
  <si>
    <t>both; 2930</t>
  </si>
  <si>
    <t>2858 - ~2900 not included (~42 bp); rest is included</t>
  </si>
  <si>
    <t>2nd longest; all coding potential included</t>
  </si>
  <si>
    <t>z value= 2.857, final score= -2.765; high z-value, final score close to zero</t>
  </si>
  <si>
    <t>1 manual annotation at 2930; start number consistent with Clawz and Sting</t>
  </si>
  <si>
    <t>Q1:S1 Clawz and Sting</t>
  </si>
  <si>
    <t>2930; has decent BLAST data; start choice of glim and genem; good RBS data; has a manual annotation; has a Q1:1S with Sting and Clawz</t>
  </si>
  <si>
    <t>2 blast hits; hit on hypothetical protein (Gordonia phage Clawz): E-value= 3e-37, Query cover= 98%; hit on hypothetical protein (Herbiconiux sp. SALV-R1): E-value= 3e-6, Query cover= 62%</t>
  </si>
  <si>
    <t>NKF; no results at or above 90%</t>
  </si>
  <si>
    <t xml:space="preserve"> not enough supporting evidence for a function; all blast hits were hypothetical proteins; no transmembrane domains on deepTMHMM</t>
  </si>
  <si>
    <t>Original Glimmer call @bp 3226 has strength 11.71</t>
  </si>
  <si>
    <t>hypothetical protein SEA_CLAWZ_6 [Gordonia phage Clawz]</t>
  </si>
  <si>
    <t>QKY79918</t>
  </si>
  <si>
    <t>Yes</t>
  </si>
  <si>
    <t>Yes, strong coding potential across the whole gene.</t>
  </si>
  <si>
    <t>4 bp overlap (3208-3205+1)</t>
  </si>
  <si>
    <t>Neither</t>
  </si>
  <si>
    <t>Includes all CP</t>
  </si>
  <si>
    <t>489 is the longest.</t>
  </si>
  <si>
    <t>(z-value) 2.107 (fs.) -5.453 (z score is closest to 2) (Final score is not closest to 0)</t>
  </si>
  <si>
    <t>Starterator starts at 3 and 0 manually annotated nucleotides.</t>
  </si>
  <si>
    <t>One of 8:1 eval was 1e-61</t>
  </si>
  <si>
    <t>blast had one 98% aligned 0.0E0 hypothetical protein</t>
  </si>
  <si>
    <t>NKF, no matches with probability above 90% in HHPred</t>
  </si>
  <si>
    <t>no evidence from blast, HHPred found, or Phamerator; DeepTMHMM shows no potential for membrane protein - JW Y.D.</t>
  </si>
  <si>
    <t>Debbie Jacobs-Sera at U. Pitt suggest that the start should be 3205 based on the 4 bp overlap and more coverage of the coding potential BR</t>
  </si>
  <si>
    <t>Original Glimmer call @bp 3708 has strength 15.46; GeneMark calls start at 3690</t>
  </si>
  <si>
    <t>hypothetical protein SEA_CLAWZ_7 [Gordonia phage Clawz]</t>
  </si>
  <si>
    <t>QKY79919</t>
  </si>
  <si>
    <t>overlap 4</t>
  </si>
  <si>
    <t>GeneMark</t>
  </si>
  <si>
    <t xml:space="preserve">all cp </t>
  </si>
  <si>
    <t>z=2.506, FS=-3.589</t>
  </si>
  <si>
    <t>1 MA at 3690</t>
  </si>
  <si>
    <t>multiple hits with a 1/1 hit</t>
  </si>
  <si>
    <t>1 blast hit with Clawz 2:8 hypothetical protein.  no other blast hits</t>
  </si>
  <si>
    <t>no hits above 90% probability in HHPred</t>
  </si>
  <si>
    <t>no transmembrane domains on deepTMHMM</t>
  </si>
  <si>
    <t>Original Glimmer call @bp 3980 has strength 11.66</t>
  </si>
  <si>
    <t>hypothetical protein SEA_CLAWZ_8 [Gordonia phage Clawz]</t>
  </si>
  <si>
    <t>QKY79920</t>
  </si>
  <si>
    <t xml:space="preserve">yes, strong coding potiental </t>
  </si>
  <si>
    <t xml:space="preserve">Yes </t>
  </si>
  <si>
    <t xml:space="preserve">overlap of 1 </t>
  </si>
  <si>
    <t>all cp</t>
  </si>
  <si>
    <t>z=2.857 fs=-2.845</t>
  </si>
  <si>
    <t xml:space="preserve">1 ma </t>
  </si>
  <si>
    <t>1:1 with 0 evalue (matches with CLAWZ)</t>
  </si>
  <si>
    <t xml:space="preserve">there are 8 total blast hits and seven of them are hypothical proteins </t>
  </si>
  <si>
    <t>the highest hit was 62.46 and it was NKF</t>
  </si>
  <si>
    <t>no membrane domains in TMHMM</t>
  </si>
  <si>
    <t>Original GeneMark call @bp 4480</t>
  </si>
  <si>
    <t>hypothetical protein SEA_CLAWZ_9 [Gordonia phage Clawz]</t>
  </si>
  <si>
    <t>QKY79921</t>
  </si>
  <si>
    <t>overlap of 1</t>
  </si>
  <si>
    <t>Gene Mark</t>
  </si>
  <si>
    <t>z=2.145 fs=-4.271</t>
  </si>
  <si>
    <t xml:space="preserve">1:1 with 1.1E-32 </t>
  </si>
  <si>
    <t xml:space="preserve">there was only one blast hit and it was a hypothetical protein </t>
  </si>
  <si>
    <t>there were 25+ hits that are over 90% several transcription factors, other DNA binding proteins, and helix-turn-helix domains,  secondary structure predicts helix followed by a turn followed by a helix</t>
  </si>
  <si>
    <t xml:space="preserve">helix-turn-helix DNA binding domain </t>
  </si>
  <si>
    <t xml:space="preserve">HHPred Hit PF19575.2  96% Probability </t>
  </si>
  <si>
    <t>R</t>
  </si>
  <si>
    <t>Original Glimmer call @bp 4838 has strength 12.37 ** not called by GeneMark</t>
  </si>
  <si>
    <t>none</t>
  </si>
  <si>
    <t>no</t>
  </si>
  <si>
    <t>only a tiny blip</t>
  </si>
  <si>
    <t>NO. It is not a gene because it has very little CP; its 5' end overlaps with feature 9 by 6 bp, so there is not sufficient space (50 bp needed) for a promoter; there are no blast hits and it is an orpham.</t>
  </si>
  <si>
    <t>DELETED</t>
  </si>
  <si>
    <t>Would overlap with bordering features; no room for a reverse gene promoter</t>
  </si>
  <si>
    <t>Original Glimmer call @bp 4833 has strength 2.91 ** not called by GeneMark</t>
  </si>
  <si>
    <t>hypothetical protein SEA_CLAWZ_10 [Gordonia phage Clawz]</t>
  </si>
  <si>
    <t>QKY79922</t>
  </si>
  <si>
    <t>overlap of 4</t>
  </si>
  <si>
    <t>Neither called @ 4743</t>
  </si>
  <si>
    <t>z=2.218 fs=-4.644</t>
  </si>
  <si>
    <t xml:space="preserve">no data </t>
  </si>
  <si>
    <t xml:space="preserve">10 plus hits the best was a 1:1 with CLAWZ 5E-28 evalue </t>
  </si>
  <si>
    <t>1 blast hit and it is hypothetical</t>
  </si>
  <si>
    <t xml:space="preserve">there was one hit at 90.57 for transcription, but it was not in bacteria so this is a hypothetical protein </t>
  </si>
  <si>
    <t>Original Glimmer call @bp 5170 has strength 11.48</t>
  </si>
  <si>
    <t>hypothetical protein SEA_PONS_34 [Gordonia phage Pons]</t>
  </si>
  <si>
    <t>UDL15194</t>
  </si>
  <si>
    <t>YES</t>
  </si>
  <si>
    <t>Small dip in the middle but Strong coding potential overall</t>
  </si>
  <si>
    <t>Same</t>
  </si>
  <si>
    <t>Gap; 127</t>
  </si>
  <si>
    <t>Both</t>
  </si>
  <si>
    <t>Complete coding potential included</t>
  </si>
  <si>
    <t>Longest possible ORF length</t>
  </si>
  <si>
    <t>Z Value: 3.010 Final Score: -2.443 (Has the best RBS of all possible starts, high Z score and FS closest to 0)</t>
  </si>
  <si>
    <t>4 manual annotations</t>
  </si>
  <si>
    <t>1 Blast  hit with a match 1:1 (w/ Sting)</t>
  </si>
  <si>
    <t>5170 (Evidence shows that the start has good CP, good RBS Values, longest ORF length and other annoations of this start)</t>
  </si>
  <si>
    <t xml:space="preserve">All Blast hits call function as hypothetical protein </t>
  </si>
  <si>
    <t>NKF (No matches over 90%)</t>
  </si>
  <si>
    <t>Original Glimmer call @bp 5524 has strength 14.06; GeneMark calls start at 5581</t>
  </si>
  <si>
    <t>hypothetical protein SEA_CLAWZ_13 [Gordonia phage Clawz]</t>
  </si>
  <si>
    <t>QKY79925</t>
  </si>
  <si>
    <t>Not necessarily, only 1 blast hit and is 20:1 ratio (clawz)</t>
  </si>
  <si>
    <t>Yes, there is a coding potential of 1 for over the entire gene</t>
  </si>
  <si>
    <t>gap of 15</t>
  </si>
  <si>
    <t>Glimmer</t>
  </si>
  <si>
    <t> Yes, All coding potential is included</t>
  </si>
  <si>
    <t>second longest orf length</t>
  </si>
  <si>
    <t>Rbs data shows slightly better z and final scores for 5581 than 5524, (2.791, -3.955 | 2.389, -3.836) both are very good</t>
  </si>
  <si>
    <t>no MA at 5524, but start is available for Sting (not present in Clawz), 1 manual anotation at 5581 (Clawz)</t>
  </si>
  <si>
    <t>only 1 blast hit and not a 1:1 ratio (claws, 20:1)</t>
  </si>
  <si>
    <t xml:space="preserve">Hypothetical protein (only clawz) </t>
  </si>
  <si>
    <t>only 1 above 90%, unknown function</t>
  </si>
  <si>
    <t>Original Glimmer call @bp 6127 has strength 12.07</t>
  </si>
  <si>
    <t>hypothetical protein SEA_CLAWZ_14 [Gordonia phage Clawz]</t>
  </si>
  <si>
    <t>QKY79926</t>
  </si>
  <si>
    <t>Not necessarily, only 1 blast hit but is a 1:1 ratio (clawz)</t>
  </si>
  <si>
    <t>Yes, it covers the entire gene, but is connected to the previous gene with a small space in genemarks</t>
  </si>
  <si>
    <t>Gap of 3</t>
  </si>
  <si>
    <t xml:space="preserve">all of the coding potential is covered </t>
  </si>
  <si>
    <t>highest orf length and it covers the whole coding potential</t>
  </si>
  <si>
    <t>Rbs shows best scores for 6127 (z= -2.633, Final=-3.679)</t>
  </si>
  <si>
    <t>1 manual annotation @6127</t>
  </si>
  <si>
    <t>1 blast 1:1 allignment (clawz)</t>
  </si>
  <si>
    <t xml:space="preserve">No information, all under 34.89 percent, all dark blue to black </t>
  </si>
  <si>
    <t>Original Glimmer call @bp 6599 has strength 14.41</t>
  </si>
  <si>
    <t>hypothetical protein SEA_CLAWZ_15 [Gordonia phage Clawz]</t>
  </si>
  <si>
    <t>QKY79927</t>
  </si>
  <si>
    <t>No, only 1 hit (claws) with 4:3 allignment. 98.4% allignment, 86.67 similarity</t>
  </si>
  <si>
    <t>yes, strong coding potential for full gene</t>
  </si>
  <si>
    <t>overlap of 8 in the front and 4 in the back</t>
  </si>
  <si>
    <t>All coding potential is included</t>
  </si>
  <si>
    <t>highest orf length, All coding potential is completely covered</t>
  </si>
  <si>
    <t>Best z score and final score (2.681, -3.200 respectivley)</t>
  </si>
  <si>
    <t>1 manual annotation @6599</t>
  </si>
  <si>
    <t>0 1:1 alignment. Only clawz (4:3)</t>
  </si>
  <si>
    <t>No information, all below 53%, all light blue to black</t>
  </si>
  <si>
    <t>Original Glimmer call @bp 6967 has strength 10.71</t>
  </si>
  <si>
    <t>RusA-like resolvase [Gordonia phage Clawz]</t>
  </si>
  <si>
    <t>QKY79928</t>
  </si>
  <si>
    <t xml:space="preserve">yes, 25 blast hits with large  allignment </t>
  </si>
  <si>
    <t>yes, genemark shows coding potential of 1 the whole gene</t>
  </si>
  <si>
    <t>overlap of 4 in front and 4 in back</t>
  </si>
  <si>
    <t>All coding potential is included for start 6967</t>
  </si>
  <si>
    <t>fifth highest orf lenth but covers all coding potential</t>
  </si>
  <si>
    <t>lowest z and final score (-2.109, -2.804 respectivley)</t>
  </si>
  <si>
    <t>calls @6967 but 1 manual annoation for 6985 and 1 for 6967</t>
  </si>
  <si>
    <t>only 1 1:1 ratio (clawz) all others off</t>
  </si>
  <si>
    <t>The most similar are RusA-like resolvase proteins( including clawz and 4 others), 4 were other RusA resolvase, 1 was resolvase, and 15 hypothetical proteins</t>
  </si>
  <si>
    <t>Hit 2H8E_A calling it a RUS-A Full length of protein and 99.77% probability</t>
  </si>
  <si>
    <t>RusA-like resolvase (endonuclease)</t>
  </si>
  <si>
    <t>Clawz 16 is in the same Pham and is annotated as a RusA-like resolvase</t>
  </si>
  <si>
    <t>Original Glimmer call @bp 7353 has strength 15.31; GeneMark calls start at 7347</t>
  </si>
  <si>
    <t>hypothetical protein SEA_CLAWZ_17 [Gordonia phage Clawz]</t>
  </si>
  <si>
    <t>QKY79929</t>
  </si>
  <si>
    <t>not necessarily only 1 blast hit, Gordonia rubripertincta</t>
  </si>
  <si>
    <t>second highest length but All coding potential is completely covered</t>
  </si>
  <si>
    <t>best z and almost best final score (2.652, -4.107 respectively)</t>
  </si>
  <si>
    <t>1 manual annotaion @7353</t>
  </si>
  <si>
    <t>the only blast hit is with Clawz 5:3 ratio</t>
  </si>
  <si>
    <t>No information, all under 52.67%, all light to dark blue</t>
  </si>
  <si>
    <t>Original Glimmer call @bp 7949 has strength 11.51</t>
  </si>
  <si>
    <t>DnaE-like DNA polymerase III (alpha) [Gordonia phage Clawz]</t>
  </si>
  <si>
    <t>QKY79930</t>
  </si>
  <si>
    <t>Strong CP across whole gene</t>
  </si>
  <si>
    <t>Overlap of 4 nucleotides with feature 15</t>
  </si>
  <si>
    <t>Both @ 7949</t>
  </si>
  <si>
    <t>includes all CP</t>
  </si>
  <si>
    <t>Longest possible length</t>
  </si>
  <si>
    <t>Z-value: 1.805, Final Score: -5.054; these are not the best RBS data values out of all the possible starts. The starts with the better RBS values excluded 1/4 of the coding potential</t>
  </si>
  <si>
    <t xml:space="preserve">Start: 5 @7949 has 1 MA </t>
  </si>
  <si>
    <t>E-value: 0; 1:1 Blast hit with Clawz and Sting</t>
  </si>
  <si>
    <t>7949; This is the best start site because it has strong coding potential, has an overlap of 4 and it is the longest possible ORF length</t>
  </si>
  <si>
    <t>1 1:1 blast hit with clawz for protein function of DnaE-like DNA polymerase III (alpha)</t>
  </si>
  <si>
    <t>The first hit (	5M1S_D) was to DNA polymerase III subunit epsilon with a probability of 99.76%, E-value of 9.7e-17; several additional very strong hits to DNA pol III epsilon, or DnaQ-like exonuclease</t>
  </si>
  <si>
    <t>DnaQ-like (DNA polymerase III subunit)</t>
  </si>
  <si>
    <t>Clawz 18 is in the same pham and calls it a DNA E-like DNA Polymerase III (alpha).  However, our HHPred hits all point to the endonuclease subunit of DNA Polymerase III  epsilon subunit</t>
  </si>
  <si>
    <t>Original Glimmer call @bp 8749 has strength 10.40</t>
  </si>
  <si>
    <t>hypothetical protein SEA_CLAWZ_19 [Gordonia phage Clawz]</t>
  </si>
  <si>
    <t>QKY79931</t>
  </si>
  <si>
    <t>Overlap of 4 nucleotides with feature 16</t>
  </si>
  <si>
    <t>Both @ 8749</t>
  </si>
  <si>
    <t>7th longest ORF; the longest ORF had too much of an overlap with the previous gene</t>
  </si>
  <si>
    <t>Z-value: 2.030, Final Score: -4.595; These are the best RBS data values out of all the other possible start sites</t>
  </si>
  <si>
    <t xml:space="preserve">Start: 11 @ 8749 has 1 MA </t>
  </si>
  <si>
    <t>E-value: 0; 1:1 Blast hit with Sting, 8:3 blast hit with Clawz</t>
  </si>
  <si>
    <t xml:space="preserve">8749; This is the best start site because it contained the most coding potential with the least amount of overlap with the previous gene. This start site also had the best RBS data compared to the other start sites. </t>
  </si>
  <si>
    <t>1 1:1 blast hit with sting for unknown function and 1 8:3 blast hit with clawz for hypothetical protein function</t>
  </si>
  <si>
    <t>NKF</t>
  </si>
  <si>
    <t>Original GeneMark call @bp 9154</t>
  </si>
  <si>
    <t>hypothetical protein SEA_CLAWZ_20 [Gordonia phage Clawz]</t>
  </si>
  <si>
    <t>QKY79932</t>
  </si>
  <si>
    <t>Strong CP from 9180 to 9360</t>
  </si>
  <si>
    <t>Gap 66 nucleotides with feature 17</t>
  </si>
  <si>
    <t>GeneMark called @ 9154</t>
  </si>
  <si>
    <t>2nd Longest ORF; The longest ORF was only one amino acid before, so I chose the second start codon.</t>
  </si>
  <si>
    <t>Z-value: 3.166, Final Score: -2.192; This start shared the best Z-value with the first start, however this one had the best final score out of all of the possible starts. Since the first start was only one amino acid before the chosen start, I chose the second start codon.</t>
  </si>
  <si>
    <t>Start: 3  @ 9154 has 1 MA</t>
  </si>
  <si>
    <t>E-value: 4.2e-45; 1:1 Blast hits with Sting and Clawz</t>
  </si>
  <si>
    <t xml:space="preserve">9154; This is the best start site because it has strong coding potential, good RBS values and it happens to be the second start codon instead of the first. </t>
  </si>
  <si>
    <t>1:1 blast hit with Clawz for hypothetical protein function</t>
  </si>
  <si>
    <t xml:space="preserve">Top hit was to 2Q0O_B	Probable transcriptional activator protein traR; helix-turn-helix, two-helix coiled coil, 98.03 probability, 0.00012 e value. Additional hits to RNA polymerase sigma factor and transcription factors. 10th hit prob 96% shows 	1L0O_C sigma factor; Bergerat fold, helix-turn-helix. </t>
  </si>
  <si>
    <t>Protein alignments in HHpred show three strong helices separated by 3-4 spacer amino acids. Helix-turn-helix is the most specific call we can make, based on function list.</t>
  </si>
  <si>
    <t>Original Glimmer call @bp 9407 has strength 3.15 ** not called by GeneMark</t>
  </si>
  <si>
    <t>NO, no blast hits</t>
  </si>
  <si>
    <t>No, no coding potential</t>
  </si>
  <si>
    <t>NO.  It is not a gene because it has very little (read no) coding potential, and no blast hits.  In addition, it overlaps extesively with 18 and 20 on phamerator.  You cannot have two coding regions in the same place.  In addition, it is a single reverse gene, which is unfavored and has no room for a promoter previous to the genes.</t>
  </si>
  <si>
    <t>Original Glimmer call @bp 9381 has strength 6.71</t>
  </si>
  <si>
    <t>hypothetical protein SEA_CLAWZ_21 [Gordonia phage Clawz]</t>
  </si>
  <si>
    <t>QKY79933</t>
  </si>
  <si>
    <t>Strong CP from 9350 to 9750</t>
  </si>
  <si>
    <t>Overlap of 4 nucleotides with feature 18</t>
  </si>
  <si>
    <t>Both @ 9381</t>
  </si>
  <si>
    <t>Cuts off a small portion of CP in the beginning, however it has the best CP coverage out of all the possible starts</t>
  </si>
  <si>
    <t>2nd Longest ORF; The second longest ORF is better because of the blast hit alignment values compared to the ones in the largest ORF. The largest ORF is missing a lot of CP coverage in the beginning</t>
  </si>
  <si>
    <t>Z-value: 2.764, Final Score: -3.104; this start has the best RBS data values compared to the other possible start sites</t>
  </si>
  <si>
    <t>Start: 3 @ 9381 has 1 MA</t>
  </si>
  <si>
    <t>E-value: 0; 1:1 Blast hit with Sting and 7:12 blast hit with Clawz</t>
  </si>
  <si>
    <t>9381; This is the best start site because it has strong, complete CP, has great RBS values, 1 MA in starterator and has 1:1 blast hits with Sting</t>
  </si>
  <si>
    <t>7:1 blast hit with Clawz for function unknown</t>
  </si>
  <si>
    <t>NFK</t>
  </si>
  <si>
    <t>The function is hypothetical protein because it has a 7:12 hit with clawz for hypothetical protein function and it had zero hit in HHPred with probabilities of &gt;90%. no membrane domains in Deep TMHMM</t>
  </si>
  <si>
    <t>Original Glimmer call @bp 9851 has strength 9.31</t>
  </si>
  <si>
    <t>helix-turn-helix DNA binding domain protein [Gordonia phage Clawz]</t>
  </si>
  <si>
    <t>QKY79934</t>
  </si>
  <si>
    <t>Strong CP from 9852 to 10336</t>
  </si>
  <si>
    <t>Gap of 71 nucleotides with feature 20</t>
  </si>
  <si>
    <t>Both @ 9851</t>
  </si>
  <si>
    <t>Z-value: 2.935, Final score: -2.664; These are the best RBS data values out of all the other possible start sites</t>
  </si>
  <si>
    <t>Start: 1 @ 9851 has 1 MA</t>
  </si>
  <si>
    <t>9851; This is the best start site because it is the longest possible ORF, has strong, complete CP, and 1:1 blast hits with Clawz and Sting</t>
  </si>
  <si>
    <t>1 1:1 blast hit with Clawz for helix-turn-helix DNA binding domain protein</t>
  </si>
  <si>
    <t>The best hit called for terminase small subunit with a probability of 97.13%, e-value of 0.066, and alignment numbers of 86%. The identification number is O21869 and was found in the uniprot database.</t>
  </si>
  <si>
    <t>terminase, small subunit</t>
  </si>
  <si>
    <t>The function is terminase small subunit because of the HHPred hits that had a probability of &gt;90% and good alignment scores. We can call this the small subunit because Feature 2 is identified as the large subunit.</t>
  </si>
  <si>
    <t>Original Glimmer call @bp 10337 has strength 5.79 ** not called by GeneMark</t>
  </si>
  <si>
    <t>No, when the gene is blasted it comes up with no blast hits.</t>
  </si>
  <si>
    <t xml:space="preserve">No, GeneMark did not call this gene and there is also no coding potential at all </t>
  </si>
  <si>
    <t>No</t>
  </si>
  <si>
    <t>Original Glimmer call @bp 10538 has strength 11.85</t>
  </si>
  <si>
    <t>hypothetical protein SEA_CLAWZ_24 [Gordonia phage Clawz]</t>
  </si>
  <si>
    <t>QKY79936</t>
  </si>
  <si>
    <t>Yes, 4 1:1 hits</t>
  </si>
  <si>
    <t>Yes, there is CP but it is weak but Terree has high CP</t>
  </si>
  <si>
    <t>Gap of 201</t>
  </si>
  <si>
    <t>All of the gene</t>
  </si>
  <si>
    <t>Longest orf</t>
  </si>
  <si>
    <t>z= 1.991 FS= -5.425 These were not the best rbs scores, but they are not awful</t>
  </si>
  <si>
    <t>9 MA starts for 10538</t>
  </si>
  <si>
    <t>4 1:1 hits, one is with Clawz</t>
  </si>
  <si>
    <t>10538- it has all the suporting evidence and the other start option (10586) was missing some CP, has no starterator support, was not predicted by Glimmer or GeneMark, and had bad Z and FS values</t>
  </si>
  <si>
    <t>The blast hit alignment is 100.00% and all the blast hits are "Hypothetical Proteins".</t>
  </si>
  <si>
    <t>There are 4 hits with a probability of 90 or more. PF04343.16 is the most imformative match. It is a protein of unknown function. It was the first hit. Probability= 99.65  E-value= 2.8 x 10^(-15)  Score= 102.98  SS= 9.6  Aligned Cols= 99  Target length= 111</t>
  </si>
  <si>
    <t>I checked this with DeepTMHMM and there was no indication of membrane domains</t>
  </si>
  <si>
    <t>Original Glimmer call @bp 10985 has strength 5.06 ** not called by GeneMark</t>
  </si>
  <si>
    <t>bifunctional (p)ppGpp synthetase/guanosine-3',5'-bis(diphosphate) 3'-pyrophosphohydrolase [Clostridiales bacterium]</t>
  </si>
  <si>
    <t>MBO4579880</t>
  </si>
  <si>
    <t>No, but it is an Orpham so there would be no matches.</t>
  </si>
  <si>
    <t>Yes, there is CP but it is weak but Terrae has high CP</t>
  </si>
  <si>
    <t>There is coding potential for the whole gene, but it is very weak</t>
  </si>
  <si>
    <t>z= 2.253   FS= -4.571. These were the best overall rbs scores</t>
  </si>
  <si>
    <t>There is not a starterator report for this gene</t>
  </si>
  <si>
    <t>There are no blast hits</t>
  </si>
  <si>
    <t>10985, the other start (11129) has a gap of 147 from gene 23 and it misses a lot of and the strongest of the CP.</t>
  </si>
  <si>
    <t>The aligned percent is 6.9% and the description is "unknown protein product"</t>
  </si>
  <si>
    <t>There are no hits that have a probability of 90 or more</t>
  </si>
  <si>
    <t>Original Glimmer call @bp 11173 has strength 2.02 ** not called by GeneMark</t>
  </si>
  <si>
    <t>unnamed protein product [Timema cristinae]</t>
  </si>
  <si>
    <t>CAD7402483</t>
  </si>
  <si>
    <t>No, it does not but phamerator shows that the gene is in a matching pham with one from Sting</t>
  </si>
  <si>
    <t>Yes, there is some CP. It is being measured by 2 nucleotides rather than 4 which could be a reason why it is so weak.</t>
  </si>
  <si>
    <t>Overlap of 4</t>
  </si>
  <si>
    <t>Low coding potential</t>
  </si>
  <si>
    <t>z= 1.227   FS= -6.275 The other start I considered had rbs scores that were so similar that they did not carry much weight</t>
  </si>
  <si>
    <t>Starterator has no manually annotated starts for this gene</t>
  </si>
  <si>
    <t>11173, the other start (11221) has a gap of 44 and does not include all of the CP. The Overlap of 4 for this start Is what sold it for me</t>
  </si>
  <si>
    <t>The aligned is 5.8% and the target description says "Bifunctional".</t>
  </si>
  <si>
    <t>No hits above 90</t>
  </si>
  <si>
    <t>Original Glimmer call @bp 11352 has strength 8.21</t>
  </si>
  <si>
    <t>hypothetical protein SEA_CLAWZ_27 [Gordonia phage Clawz]</t>
  </si>
  <si>
    <t>QKY79939</t>
  </si>
  <si>
    <t>Strong coding potential</t>
  </si>
  <si>
    <t>Overlap of 4 with feature #26</t>
  </si>
  <si>
    <t>639 the 5th longest ORF, but earlier starts would be longer overlaps</t>
  </si>
  <si>
    <t>(z-value) 1.783 (fs.)-5.118 (z-score is not above two, the final score is not the closet to 0), but has +4 overlap</t>
  </si>
  <si>
    <t>Starterator start 6 at 11352 has 1 MA</t>
  </si>
  <si>
    <t>Query:target One 1:1, E-val is 0</t>
  </si>
  <si>
    <t>Blast had 10+ hits that cover most of the protein. All ten hits had good e-values and were to hypothetical proteins</t>
  </si>
  <si>
    <t>NKF, no matches with probability above 90%</t>
  </si>
  <si>
    <t>Original Glimmer call @bp 11990 has strength 12.14</t>
  </si>
  <si>
    <t>hypothetical protein GMA2_102 [Gordonia phage GMA2]</t>
  </si>
  <si>
    <t>AKJ72640</t>
  </si>
  <si>
    <t>Overlap of 1</t>
  </si>
  <si>
    <t>high cp</t>
  </si>
  <si>
    <t>213; 2nd longest orf but only by a codon, two start codons in a row, called second start</t>
  </si>
  <si>
    <t>z= 1.531, FS= -5.650</t>
  </si>
  <si>
    <t>Starterator starts 11990, no MA, start 6</t>
  </si>
  <si>
    <t>1:1 alignment with sting 26; 6:12 with GMA2 hypothetical protein</t>
  </si>
  <si>
    <t>calls hypothetical protien - only one blast hit with GMA2_102</t>
  </si>
  <si>
    <t>no hits above 90%</t>
  </si>
  <si>
    <t>Original Glimmer call @bp 12199 has strength 10.84</t>
  </si>
  <si>
    <t>membrane protein [Gordonia phage Clawz]</t>
  </si>
  <si>
    <t>QKY79940</t>
  </si>
  <si>
    <t>Most CP is included, a little chunk in the beginning is not.</t>
  </si>
  <si>
    <t>3rd longest ORF, 228.</t>
  </si>
  <si>
    <t>Z value is 2.591 and FS is -3.469, these were the best scores in both categories.</t>
  </si>
  <si>
    <t>There is one manual annotation for 12199</t>
  </si>
  <si>
    <t>There is one blast hit and it is a 1:1 hit with Clawz (membrane protein).</t>
  </si>
  <si>
    <t>There was one blast hit and it had a 1:1 ratio. This was with a membrane protein.</t>
  </si>
  <si>
    <t xml:space="preserve">There is one hit that has a probability above 90%. This protein of unknown function matches with DUF3185.  (percent is 91.01%), it only covers the middle portion. The description states that some members in this bacterial famil are annotated as membrane proteins but it's not confirmed so currently there is no function known. </t>
  </si>
  <si>
    <t>membrane protein</t>
  </si>
  <si>
    <t>2 membrane domains in Deep TMHMM</t>
  </si>
  <si>
    <t>Original Glimmer call @bp 12614 has strength 12.73; GeneMark calls start at 12596</t>
  </si>
  <si>
    <t>hypothetical protein [Micromonospora ureilytica] &gt;gb|RQX13353.1| hypothetical protein DDE19_25775 [Micromonospora ureilytica]</t>
  </si>
  <si>
    <t>WP_124821871</t>
  </si>
  <si>
    <t>Gap of 169</t>
  </si>
  <si>
    <t>GeneMark calls start at 12596</t>
  </si>
  <si>
    <t>4th longest ORF</t>
  </si>
  <si>
    <t>Z value is 1.484 and FS value is -6.322, better RBS sites miss CP</t>
  </si>
  <si>
    <t>5 MAs for start 3 (12593), but we call 12596 (start 4) because of two start codons in a row. (Clawz does not have this start option, but other phages in pham call it).</t>
  </si>
  <si>
    <t>18:1 hit with Clawz and several more distantly related bacterial hypothetical proteins</t>
  </si>
  <si>
    <t>31+ strong BLAST hits to hypothetical protein.</t>
  </si>
  <si>
    <t>There were 9 above 90% that were colored red, and one slightly above 90% that was colored orange. Only the beginning is covered. A lot of them have the term "methylase" in common. The one with a 90% is labled as a DUF.  According to the function list should be DNA Methyltransferase</t>
  </si>
  <si>
    <t>DNA methyltransferase</t>
  </si>
  <si>
    <t>BR - 12596  for the start per Debbie Jacobs-Sera at University of Pitt.  covers all coding potential, has smallest gap and starterator data suggest start for previous three nucleotide codon immediately before.  Since this is the second start in a row, would pick this start instead of 12593.</t>
  </si>
  <si>
    <t>Original Glimmer call @bp 13942 has strength 12.99; GeneMark calls start at 13969</t>
  </si>
  <si>
    <t>ParB-like nuclease domain protein [Gordonia phage Clawz]</t>
  </si>
  <si>
    <t>QKY79942</t>
  </si>
  <si>
    <t xml:space="preserve">Genemark. </t>
  </si>
  <si>
    <t>All CP is covered.</t>
  </si>
  <si>
    <t>This was the second longest ORF, 981.</t>
  </si>
  <si>
    <t>Z value was 2.506 and FS value was -3.571. These were good scores but there were a few better scores for each category.</t>
  </si>
  <si>
    <t xml:space="preserve">There was one manual annotation for start 13954, but no manual annotations for the starts called by Glimmer and GeneMark. </t>
  </si>
  <si>
    <t>PhagesDB BLAST shows 4:1 alignment with Sting and 3:4 with Claws; NCBI Blast shows 9:11 hit with Clawz as top hit, then 1:1 with hypothetical protein from Cornyebacterium striatum, followed by several strong hits with varied alignment</t>
  </si>
  <si>
    <t>13969 - Overlap of 4 and agreed to by Debbie Jacobs-Sera</t>
  </si>
  <si>
    <t xml:space="preserve">In the blast hits there weren't any 1:1 hits, but a wide range of the functions say ParB N-terminal domain-contaning protein. There are a few that state hypothetical protein. </t>
  </si>
  <si>
    <t>There were lots of hits in the red (over 30) and only 2 that were in the orange. Chromosome segregation is a phrase I am seeing often within the hits with a higher probability as well as DNA binding (ParB). The beginning middle is covered. ParB-like nuclease domain protein; it is not known if there is a ParA partner for it to be a partitioning protein. However, it can be a ParB-like nuclease domain protein without the presence of ParA, as stated by the SEA-PHAGES protein list. (EK)	I think likely is a ParB-like nuclease domain since there is no ParA partitioning protein according to the functions list.  Also, according to SEAPhages Boards, if there is no evidence that the phage is temperate, should label a ParB-like nuclease domain.  Clawz provides evidence for ParB-like nuclease domain</t>
  </si>
  <si>
    <t>ParB-like nuclease domain</t>
  </si>
  <si>
    <t>BR - 13969 per Debbie Jacobs-Sera at U. Pitt.  4 BP overlap</t>
  </si>
  <si>
    <t>Original Glimmer call @bp 15104 has strength 14.86</t>
  </si>
  <si>
    <t>hypothetical protein SEA_CLAWZ_31 [Gordonia phage Clawz]</t>
  </si>
  <si>
    <t>QKY79943</t>
  </si>
  <si>
    <t>Gap of 181</t>
  </si>
  <si>
    <t xml:space="preserve">All coding potential is included. Coding potential is strong. </t>
  </si>
  <si>
    <t>Longest ORF, 306</t>
  </si>
  <si>
    <t>Z value is 2.935 and the FS is -2.601, these are the best scores for both.</t>
  </si>
  <si>
    <t>There was one mannual annotation, and it was for this start</t>
  </si>
  <si>
    <t>There was only one blast hit, and it was an 8:5 with a hypothetical protein.</t>
  </si>
  <si>
    <t>There is one blast hit and it has an 8:5 ratio. The blast hit is labeled as a hypothetical protein.</t>
  </si>
  <si>
    <t>There is only one that has above 90%, the probability is 91.3%. This was labled restriction modification system.</t>
  </si>
  <si>
    <t>DeepTMHMM no membrane domains</t>
  </si>
  <si>
    <t>Original GeneMark call @bp 15412</t>
  </si>
  <si>
    <t>hypothetical protein SEA_CLAWZ_32 [Gordonia phage Clawz]</t>
  </si>
  <si>
    <t>QKY79944</t>
  </si>
  <si>
    <t>Gap of 2</t>
  </si>
  <si>
    <t>Genemark called this start</t>
  </si>
  <si>
    <t>Longest ORF, 156</t>
  </si>
  <si>
    <t xml:space="preserve">Z value is 2.857 and the FS is -2.906. The second longest ORF had the same Z value as this one, which are both the best values. The final score is the best out of the options. </t>
  </si>
  <si>
    <t>There was only one blast hit, it was a 1:1 hit with Clawz.</t>
  </si>
  <si>
    <t>15412. All CP is included and it had the best RBS data along with good blast data.</t>
  </si>
  <si>
    <t xml:space="preserve">There is one 1:1 hit and there are no other hits. This hit is labeled a hypothetical protein. </t>
  </si>
  <si>
    <t>There are no hits above 90%, the highest is an 81.76%. There is NKF.</t>
  </si>
  <si>
    <t>Original Glimmer call @bp 15567 has strength 8.19</t>
  </si>
  <si>
    <t>hypothetical protein SEA_CLAWZ_33 [Gordonia phage Clawz]</t>
  </si>
  <si>
    <t>QKY79945</t>
  </si>
  <si>
    <t>Both Glimmer and GeneMark call the start at 15567</t>
  </si>
  <si>
    <t>All coding potential is covered</t>
  </si>
  <si>
    <t>Longest ORF, 195</t>
  </si>
  <si>
    <t>Z value is 2.761 and the FS is -3.048. This was the best data out of the two possible ORF options.</t>
  </si>
  <si>
    <t>There was 1 MA and it was for start 15567.</t>
  </si>
  <si>
    <t>There were no blast hits of 1:1, but there was one of 3:2 with Clawz</t>
  </si>
  <si>
    <t>15567. It had the most coding potential included and good ORF data.</t>
  </si>
  <si>
    <t xml:space="preserve">There is one blast hit with a 3:2 ratio and it is labled hypothetical protein. There are no other blast hits. </t>
  </si>
  <si>
    <t>No hits above 90% so theres NKF (no known function).</t>
  </si>
  <si>
    <t>Original Glimmer call @bp 15761 has strength 15.78</t>
  </si>
  <si>
    <t>hypothetical protein SEA_CLAWZ_34 [Gordonia phage Clawz]</t>
  </si>
  <si>
    <t>QKY79946</t>
  </si>
  <si>
    <t>overlap 1</t>
  </si>
  <si>
    <t>longest</t>
  </si>
  <si>
    <t>best (z:2.804 fs:-3.023)</t>
  </si>
  <si>
    <t>start 5 @15761 (3 MA's for start 5)</t>
  </si>
  <si>
    <t>4 1:1 blast hits</t>
  </si>
  <si>
    <t>4 1:1 hits all function unknown</t>
  </si>
  <si>
    <t>4 hits above 90% ; 1st hit 7O4J_M probability 92.71% e-val 0.13 Yeast RNA polymerase II transcription pre-initiation complex</t>
  </si>
  <si>
    <t>Original Glimmer call @bp 15904 has strength 9.81</t>
  </si>
  <si>
    <t>hypothetical protein SEA_CLAWZ_35 [Gordonia phage Clawz]</t>
  </si>
  <si>
    <t>QKY79947</t>
  </si>
  <si>
    <t>5th longest</t>
  </si>
  <si>
    <t>best (z:2.533 fs:-3.532)</t>
  </si>
  <si>
    <t>start 7 @15904 (1 MA: clawz 35)</t>
  </si>
  <si>
    <t>1:1 clawz</t>
  </si>
  <si>
    <t>all 1:1 hits are funcion unknown</t>
  </si>
  <si>
    <t>NKF (no match above 90%)</t>
  </si>
  <si>
    <t>Original Glimmer call @bp 16349 has strength 9.82</t>
  </si>
  <si>
    <t>hypothetical protein SEA_CLAWZ_37 [Gordonia phage Clawz]</t>
  </si>
  <si>
    <t>QKY79949</t>
  </si>
  <si>
    <t>gap 100</t>
  </si>
  <si>
    <t>3rd longest</t>
  </si>
  <si>
    <t>2nd best (z:2.069 fs:-5.260)</t>
  </si>
  <si>
    <t>orpham</t>
  </si>
  <si>
    <t>2 3:38 clawz and sting</t>
  </si>
  <si>
    <t>all function unknown</t>
  </si>
  <si>
    <t>Original Glimmer call @bp 16558 has strength 11.77</t>
  </si>
  <si>
    <t>hypothetical protein SEA_CLAWZ_38 [Gordonia phage Clawz]</t>
  </si>
  <si>
    <t>QKY79950</t>
  </si>
  <si>
    <t>best (z:2.935 fs:-2.681)</t>
  </si>
  <si>
    <t>start 5 @16558 has 1 MA (clawz)</t>
  </si>
  <si>
    <t>2 1:2 (clawz and sting)</t>
  </si>
  <si>
    <t>2 1:1 hits all function unknown</t>
  </si>
  <si>
    <t>Original Glimmer call @bp 16819 has strength 15.13</t>
  </si>
  <si>
    <t>hypothetical protein SEA_CLAWZ_39 [Gordonia phage Clawz]</t>
  </si>
  <si>
    <t>QKY79951</t>
  </si>
  <si>
    <t>gap 3</t>
  </si>
  <si>
    <t>best (z:3.088 fs:-2.276)</t>
  </si>
  <si>
    <t>no MA's</t>
  </si>
  <si>
    <t>1:1 sting, 1:3 clawz</t>
  </si>
  <si>
    <t>Original Glimmer call @bp 17090 has strength 11.81</t>
  </si>
  <si>
    <t>QKY79952</t>
  </si>
  <si>
    <t>gap 115</t>
  </si>
  <si>
    <t>2nd best (z:1.552 fs:-6.832)</t>
  </si>
  <si>
    <t>start 5 @17090 has 1 MA (clawz)</t>
  </si>
  <si>
    <t>2 1:1 (clawz and sting)</t>
  </si>
  <si>
    <t>1 hit above 90: protein of unknown function</t>
  </si>
  <si>
    <t>Ran in DeepTMHMM; 3 membrane domains. Looks like a membrane protein</t>
  </si>
  <si>
    <t>Original Glimmer call @bp 17429 has strength 11.84</t>
  </si>
  <si>
    <t>portal protein [Gordonia phage Clawz]</t>
  </si>
  <si>
    <t>QKY79953</t>
  </si>
  <si>
    <t>gap 12</t>
  </si>
  <si>
    <t>Longest Orf</t>
  </si>
  <si>
    <t>z=3.003, FS=-2.597 best RBS scores</t>
  </si>
  <si>
    <t>0 MAs at 17429</t>
  </si>
  <si>
    <t>1:1 with Clawz and Sting</t>
  </si>
  <si>
    <t>several BLAST hits called phage portal protein.  Top blast hit 1:1 phage portal protein with Claws</t>
  </si>
  <si>
    <t>many calls at &gt;99% probability indicate portal protein.  6TE9_A 99.96 probability.  E 7.1 x 10^-26; P49859 99.96 Probability; Q6QGD5  99.5% Probability</t>
  </si>
  <si>
    <t>portal protein</t>
  </si>
  <si>
    <t>Original Glimmer call @bp 19390 has strength 10.18</t>
  </si>
  <si>
    <t>capsid maturation protease and MuF-like fusion protein [Gordonia phage Clawz]</t>
  </si>
  <si>
    <t>QKY79954</t>
  </si>
  <si>
    <t>gap 2</t>
  </si>
  <si>
    <t>Includes all CP except for a tiny, weak amount in the beginning</t>
  </si>
  <si>
    <t>2nd Longest Orf; the Longest Orf start would create a 163 bp overlap</t>
  </si>
  <si>
    <t>z=1.837, FS-5.274   3rd best z score, 2nd best FS</t>
  </si>
  <si>
    <t>1MA at 19390</t>
  </si>
  <si>
    <t>Q1:S1 with Clawz and Sting_Draft</t>
  </si>
  <si>
    <t>top hit 1:1 with claws capsid maturation protein and muF-like Fusion protein, several (over 10) minor head protein but minor head protein not on function list</t>
  </si>
  <si>
    <t xml:space="preserve">top hit was Q38442 Minor head protein 99.8% Probability; Q01259 Putative capsid assembly protein 99.54% probability;  However alignment to the protein is short, with only a small fragment of the protein aligning to targets.  </t>
  </si>
  <si>
    <t>capsid maturation protease</t>
  </si>
  <si>
    <t>Original Glimmer call @bp 22209 has strength 12.86</t>
  </si>
  <si>
    <t>hypothetical protein SEA_CLAWZ_43 [Gordonia phage Clawz]</t>
  </si>
  <si>
    <t>QKY79955</t>
  </si>
  <si>
    <t>neither</t>
  </si>
  <si>
    <t>5th longest orf length; a longer ORF start would create a &gt;100 bp overlap</t>
  </si>
  <si>
    <t>z=2.802,FS=-2.882  best z and FS</t>
  </si>
  <si>
    <t>1 MA at 22170</t>
  </si>
  <si>
    <t>Blast in DNAM not working (range check error; gave a partial hit); NCBI blast hit 1:1 with Clawz hypothetical protein</t>
  </si>
  <si>
    <t>Original Glimmer call @bp 22411 has strength 12.72; GeneMark calls start at 22417</t>
  </si>
  <si>
    <t>major capsid hexamer protein [Gordonia phage Clawz]</t>
  </si>
  <si>
    <t>QKY79956</t>
  </si>
  <si>
    <t>gap 88</t>
  </si>
  <si>
    <t>genemark</t>
  </si>
  <si>
    <t>3rd longest ORF</t>
  </si>
  <si>
    <t>z=3.010, FS=-2.523  best z and final score</t>
  </si>
  <si>
    <t>1 MA at start 22417</t>
  </si>
  <si>
    <t>first blast hit 3:1 with Claws for major capsid hexamer protein.  Several other blast hits for major capsid protein</t>
  </si>
  <si>
    <t>Original Glimmer call @bp 24289 has strength 8.96</t>
  </si>
  <si>
    <t>major capsid pentamer protein [Gordonia phage Clawz]</t>
  </si>
  <si>
    <t>QKY79957</t>
  </si>
  <si>
    <t>gap 81</t>
  </si>
  <si>
    <t>Longest ORF</t>
  </si>
  <si>
    <t>z=3.166, FS= -2.192  best Z and FS</t>
  </si>
  <si>
    <t>289 MA at start 24289</t>
  </si>
  <si>
    <t>first blast hit 1:1 with Claws for major capsid pentamer protein.  Several other blast hits for hypothetical protein</t>
  </si>
  <si>
    <t>Original Glimmer call @bp 25067 has strength 11.47</t>
  </si>
  <si>
    <t>hypothetical protein SEA_CLAWZ_46 [Gordonia phage Clawz]</t>
  </si>
  <si>
    <t>QKY79958</t>
  </si>
  <si>
    <t xml:space="preserve">gap 10 </t>
  </si>
  <si>
    <t>2nd longest ORF</t>
  </si>
  <si>
    <t>z=2.531, FS=-3.889  best z score and final score</t>
  </si>
  <si>
    <t>1 MA at start 25067</t>
  </si>
  <si>
    <t>1 blast hit with 1/1</t>
  </si>
  <si>
    <t>1 blast hit 1:1 with Clawz hypothetical protein</t>
  </si>
  <si>
    <t>Deep TMHMM suggests two membrane protein domains</t>
  </si>
  <si>
    <t>Original Glimmer call @bp 25462 has strength 8.76</t>
  </si>
  <si>
    <t>QKY79959</t>
  </si>
  <si>
    <t>Gap of  41</t>
  </si>
  <si>
    <t>Both Glim and GeneM called</t>
  </si>
  <si>
    <t>Covers entire gene.</t>
  </si>
  <si>
    <t>Z Value: 2.194 Final Score: -5.217 (z-score and final score were the best.)</t>
  </si>
  <si>
    <t>10+ MA's</t>
  </si>
  <si>
    <t>10+ query to target 1:1 Blast hits</t>
  </si>
  <si>
    <t>Had a 1:1 query to target and 100% alignment for hypothetical protein.</t>
  </si>
  <si>
    <t>Original Glimmer call @bp 25710 has strength 10.72</t>
  </si>
  <si>
    <t>QKY79960</t>
  </si>
  <si>
    <t xml:space="preserve">Strong coding potential but misses some in the begining </t>
  </si>
  <si>
    <t>Covers most of the cp</t>
  </si>
  <si>
    <t>Z Value: 2.660 Final Score: -3.709 (Had the best RBS scores of all of the starts)</t>
  </si>
  <si>
    <t xml:space="preserve">10+ query to target 1:1 blast hits </t>
  </si>
  <si>
    <t>Original Glimmer call @bp 26265 has strength 17.42</t>
  </si>
  <si>
    <t>major tail protein [Gordonia phage Clawz]</t>
  </si>
  <si>
    <t>QKY79961</t>
  </si>
  <si>
    <t xml:space="preserve"> STRONG CODING POTENTIAL ACROSS THE WHOLE GENE.</t>
  </si>
  <si>
    <t>Gap of 78</t>
  </si>
  <si>
    <t>Most cp included</t>
  </si>
  <si>
    <t>Z Value: 3.010 Final Score: -2.505 (Has the best RBS)</t>
  </si>
  <si>
    <t xml:space="preserve">three query to target 1:1 hits </t>
  </si>
  <si>
    <t xml:space="preserve">It has a 1:1 major tail protein but there is not enough evidence to call it a major tail protein. </t>
  </si>
  <si>
    <t xml:space="preserve">had 1 hit meet the 90% cut off at 91.37%. It states to be a phage tail tube protein. </t>
  </si>
  <si>
    <t>No evidence from TMHMM suggesting for membrane protein.</t>
  </si>
  <si>
    <t>Original Glimmer call @bp 27088 has strength 13.17</t>
  </si>
  <si>
    <t>head-to-tail adaptor [Gordonia phage Clawz]</t>
  </si>
  <si>
    <t>QKY79962</t>
  </si>
  <si>
    <t xml:space="preserve">Good coding potential but misses some at the end </t>
  </si>
  <si>
    <t>Gap of 79</t>
  </si>
  <si>
    <t>3rd longest ORF length</t>
  </si>
  <si>
    <t>Z Value: 1.935 Final Score: -5.368 (Not the best RBS scores )</t>
  </si>
  <si>
    <t>1 Ma</t>
  </si>
  <si>
    <t>One query to target 1:1 Blast hit</t>
  </si>
  <si>
    <t>One 1:1 query to target and 100% alignment for head-tail adaptor.</t>
  </si>
  <si>
    <t>Has an alignment to SPP1 gp15 in hhpred with 96.86% Probability 7Z4W_b; also has several other matches to SPP1 gp15: cd08055; also HK97 gp6 match: cd08054</t>
  </si>
  <si>
    <t>head-to-tail adaptor</t>
  </si>
  <si>
    <t>Original Glimmer call @bp 27834 has strength 10.94</t>
  </si>
  <si>
    <t>hypothetical protein SEA_CLAWZ_51 [Gordonia phage Clawz]</t>
  </si>
  <si>
    <t>QKY79963</t>
  </si>
  <si>
    <t xml:space="preserve"> Strong coding potential but doesn't cover the entire cp</t>
  </si>
  <si>
    <t xml:space="preserve">10th longest orf </t>
  </si>
  <si>
    <t>Z Value: 2.620 Final Score: -3.329 (Had the best RBS scores )</t>
  </si>
  <si>
    <t>two query to target 1:1 hits</t>
  </si>
  <si>
    <t>Blast no evidence of function</t>
  </si>
  <si>
    <t>Original Glimmer call @bp 28389 has strength 14.13</t>
  </si>
  <si>
    <t>hypothetical protein SEA_CLAWZ_52 [Gordonia phage Clawz]</t>
  </si>
  <si>
    <t>QKY79964</t>
  </si>
  <si>
    <t>Strong coding potential across the whole gene</t>
  </si>
  <si>
    <t>Gap of 12</t>
  </si>
  <si>
    <t>Z Value: 2.565 Final Score: -3.464 (Had the best RBS scores)</t>
  </si>
  <si>
    <t>0 Ma</t>
  </si>
  <si>
    <t>ten plus query to target, 1:1 Blast hits</t>
  </si>
  <si>
    <t>Blast had 10+ hypothetical protein hits.</t>
  </si>
  <si>
    <t>Had 5 hits meet the 90% cut off - Mu-like prophage FluMu protein (2OUT-A) and HeH/LEM domain (PF12949.10), but neither on the function list</t>
  </si>
  <si>
    <t>Original Glimmer call @bp 28742 has strength 9.11</t>
  </si>
  <si>
    <t>tail assembly chaperone [Gordonia phage Clawz]</t>
  </si>
  <si>
    <t>QKY79965</t>
  </si>
  <si>
    <t>Both called start at 28742</t>
  </si>
  <si>
    <t>All CP is covered</t>
  </si>
  <si>
    <t>Longest ORF, 426</t>
  </si>
  <si>
    <t xml:space="preserve">The Z value is 1.332 and the FS value is -5.990. There were better scores for both. </t>
  </si>
  <si>
    <t xml:space="preserve">There were no mannual annotations. </t>
  </si>
  <si>
    <t>There were no blast hits</t>
  </si>
  <si>
    <t xml:space="preserve">There were several blast hits, a few had a 1:1 hit. The first one was for a tail assembly chaperone, this was only seen in one blast hit. Another was labled HK97 gp10 family phage protein. The last one I saw was for hypothetical protein, and there were several 1:1 hits with this description. </t>
  </si>
  <si>
    <t xml:space="preserve">There were 10 hits above 90%, the highest was a 99.49% for a minor capsid protein. The HK97-gp10 was also shown in this hitlist, with a probability of 99.1%it says putative tail-component. However, according to the function list, there was never a function identified for this gene product and it states to use hypothetical protein for this gene product.  There are two on this list that state family of unknown function, they are the two lowest among the above 90% options on the hitlist. </t>
  </si>
  <si>
    <t>Original Glimmer call @bp 29331 has strength 12.87</t>
  </si>
  <si>
    <t>QKY79966</t>
  </si>
  <si>
    <t>Gap of 163</t>
  </si>
  <si>
    <t>Both called start at 29331.</t>
  </si>
  <si>
    <t>This was the second longest ORF, 537.</t>
  </si>
  <si>
    <t>The Z value was 3.010 and the FS value was -2.505. There were a few better Z values but this was the best FS value.</t>
  </si>
  <si>
    <t xml:space="preserve">There was one mannual annotation and it was for this start. </t>
  </si>
  <si>
    <t>There was on eblast hit and it had a 1:1 hit with Clawz.</t>
  </si>
  <si>
    <t>29331. Covered all CP and had the longest ORF</t>
  </si>
  <si>
    <t>There is only one blast hit listed and it has a 1:1 hit with a tail assembly chaperone. PhagesDB also shows a hit with a tail assembly chaperone, there is a 1:1 hit here (this is with Clawz).</t>
  </si>
  <si>
    <t xml:space="preserve">Two hits above 90%, the highest was a 94.16% for a phage tail assembly chaperone. The other hit option is uncharacterized. The coverage for this gene is low, it begins covering in the middle and ends a little before the end of the gene. </t>
  </si>
  <si>
    <t>Original Glimmer call @bp 29927 has strength 10.28</t>
  </si>
  <si>
    <t>hypothetical protein SEA_CLAWZ_55 [Gordonia phage Clawz]</t>
  </si>
  <si>
    <t>QKY79967</t>
  </si>
  <si>
    <t>YES; Medium CP, big dip in the middle, low at end</t>
  </si>
  <si>
    <t>Gap; 59</t>
  </si>
  <si>
    <t>Both call the start at 29927</t>
  </si>
  <si>
    <t>Most coding potential, dip in middle and low at the end</t>
  </si>
  <si>
    <t>Z Value: 1.962 Final Score: -4.800 (had the best possible RBS scores of all of the listed starts)</t>
  </si>
  <si>
    <t>1 Manual annotation (Clawz)</t>
  </si>
  <si>
    <t>2, 1:1 Blast hits (Sting and Clawz)</t>
  </si>
  <si>
    <t>29927 (Great coding potential, MA and 2 Blast hits, Good RBS scores)</t>
  </si>
  <si>
    <t>1 Blast hit with evalue 5.2e-29 (Clawz) calls the function “hypothetical protein”</t>
  </si>
  <si>
    <t>0 matches over 90%</t>
  </si>
  <si>
    <t>DeepTMHMM shows no potential for membrane protein - JW</t>
  </si>
  <si>
    <t>Original Glimmer call @bp 30179 has strength 11.38</t>
  </si>
  <si>
    <t>YES; Strong CP, dip in middle, lost CP at the end</t>
  </si>
  <si>
    <t>Gap; 30</t>
  </si>
  <si>
    <t>Both call the start at 30179</t>
  </si>
  <si>
    <t>Almost all coding potential, small dip in the middle and end</t>
  </si>
  <si>
    <t>Z Value: 2.054 Final Score: -4.465 (Not the best possible RBS Scores but were overuled by other factors when deterining start)</t>
  </si>
  <si>
    <t>30179 (Great coding potential, MA and 2 Blast hits, Good RBS scores)</t>
  </si>
  <si>
    <t>&gt;10 Blast hits with good e-values calling the function "tape measure protein", Matches with Clawz and Sting had e-values of 0.0</t>
  </si>
  <si>
    <t>Top 4 matches over 90%, call the function tape measure protein. Top match of 99.97% has e-value of 1.4e-20, 6V8I_CF, Tape Measure Protein, gp57; phage tail, tail tip, tape measure protein, VIRAL PROTEIN; 3.7A</t>
  </si>
  <si>
    <t>tape measure protein</t>
  </si>
  <si>
    <t>Original Glimmer call @bp 35379 has strength 9.81</t>
  </si>
  <si>
    <t>minor tail protein [Gordonia phage Clawz]</t>
  </si>
  <si>
    <t>QKY79969</t>
  </si>
  <si>
    <t>YES; Great CP, misses small amount at the end</t>
  </si>
  <si>
    <t>Gap; 10</t>
  </si>
  <si>
    <t>Both call the start at 35379</t>
  </si>
  <si>
    <t>Almost all coding potential, missing some at the end</t>
  </si>
  <si>
    <t>Z Value: 2.611 Final Score: -3.812 (Not the best possible RBS Scores but still good, were overruled by other factor when determining start)</t>
  </si>
  <si>
    <t>35379 (Great coding potential, MA and 2 Blast hits, Good RBS scores)</t>
  </si>
  <si>
    <t>1 Blast hit with Clawz (evalue 0.0e0) calls the function “minor tail protein”</t>
  </si>
  <si>
    <t>one match over 90% (4V96_AV - 93.44% Probability - distal tail protein)</t>
  </si>
  <si>
    <t>Original Glimmer call @bp 36665 has strength 11.35</t>
  </si>
  <si>
    <t>QKY79970</t>
  </si>
  <si>
    <t>Overlap; 1</t>
  </si>
  <si>
    <t>Both call the start at 36665</t>
  </si>
  <si>
    <t>Z Value: 1.668 Final Score: -5.820 (Not the nest possible RBS Scores but were overuled by other factors when determining start site)</t>
  </si>
  <si>
    <t>&gt;10 Manual annotations</t>
  </si>
  <si>
    <t>36665 (Great coding potential, &gt;10 MAs and 2 Blast hits, Good RBS scores)</t>
  </si>
  <si>
    <t>1 Blast hit with Clawz calls the function "minor tail protein" 100% match with evalue = 0.0</t>
  </si>
  <si>
    <t>&gt;10 matches over 90%,  4 of top 5 call the function "tail protein" (3D37_A, 3CDD_3, 3GS9_A, 1WRU_A) all over 99% probability</t>
  </si>
  <si>
    <t>minor tail protein</t>
  </si>
  <si>
    <t>Original Glimmer call @bp 37810 has strength 7.67</t>
  </si>
  <si>
    <t>QKY79971</t>
  </si>
  <si>
    <t>YES; Strong CP across the whole gene</t>
  </si>
  <si>
    <t>Overlap; 4</t>
  </si>
  <si>
    <t>Both call the start at 37810</t>
  </si>
  <si>
    <t>All coding potential</t>
  </si>
  <si>
    <t>2nd longest possible ORF length</t>
  </si>
  <si>
    <t>Z Value: 2.212 Final Score: -4.782 (Not the best possible RBS Scores but were overuled by other factors when determing start site)</t>
  </si>
  <si>
    <t>7, 1:1 Blast hits (including Clawz, Sting, etc.)</t>
  </si>
  <si>
    <t>37810  (Great coding potential, MA and  7Blast hits, Good RBS scores)</t>
  </si>
  <si>
    <t>1 Blast hit with Clawz calls the function "minor tail protein" 100% match with evalue = 3e-44</t>
  </si>
  <si>
    <t>Original Glimmer call @bp 38045 has strength 13.18; GeneMark calls start at 38024</t>
  </si>
  <si>
    <t>hypothetical protein SEA_CLAWZ_60 [Gordonia phage Clawz]</t>
  </si>
  <si>
    <t>QKY79972</t>
  </si>
  <si>
    <t>Overlap; 8</t>
  </si>
  <si>
    <t>Genemark calls the start at 38024</t>
  </si>
  <si>
    <t>All coding potential, starts halfway through rising</t>
  </si>
  <si>
    <t>Z Value: 2.411 Final Score: -3.709 (The best possible RBS scores of the listed starts)</t>
  </si>
  <si>
    <t>38024 (Great coding potential, MA and Blast hit, Good RBS scores)</t>
  </si>
  <si>
    <t>1 Blast hit with Clawz, calls the function "hypothetical protein" with evalue = 0</t>
  </si>
  <si>
    <t>Original Glimmer call @bp 38374 has strength 12.73</t>
  </si>
  <si>
    <t>hypothetical protein SEA_CLAWZ_61 [Gordonia phage Clawz]</t>
  </si>
  <si>
    <t>QKY79973</t>
  </si>
  <si>
    <t>Gap; 2</t>
  </si>
  <si>
    <t>Both call the start at 38374</t>
  </si>
  <si>
    <t>Z Value: 2.506 Final Score: -3.571 (Has the best possible RBS Scores of all of the options)</t>
  </si>
  <si>
    <t>38374 (Great coding potential, MA and Blast hit, Good RBS scores)</t>
  </si>
  <si>
    <t>&gt;10 hits calling the function "hypothetical protein"</t>
  </si>
  <si>
    <t>Original Glimmer call @bp 38997 has strength 15.85</t>
  </si>
  <si>
    <t>hypothetical protein SEA_CLAWZ_62 [Gordonia phage Clawz]</t>
  </si>
  <si>
    <t>QKY79974</t>
  </si>
  <si>
    <t>yes; E-value= 1.3E-14; %Aligned= 91.8%; %Similarity= 86.67%</t>
  </si>
  <si>
    <t>yes; weak coding potential at ~38890; strong across gene; weakens at around ~39120</t>
  </si>
  <si>
    <t>overlap of 1 with feature 60</t>
  </si>
  <si>
    <t>both; 38997</t>
  </si>
  <si>
    <t>38322 - ~38850 not included (~528 bp); rest included</t>
  </si>
  <si>
    <t>8th longest; coding potential strong until ~39120</t>
  </si>
  <si>
    <t>z-value= 2.389; final score= -3.818; good RBS data; z-value is above 2 and final score is near 0</t>
  </si>
  <si>
    <t>1 manual annotation at 38997; start number consistent with Clawz and Sting</t>
  </si>
  <si>
    <t>Q1:S1 Sting</t>
  </si>
  <si>
    <t>38997; has decent BLAST data; has an overlap of 1; start choice of glim and genem; good RBS data; has a manual annotation; has a Q1:1S with Sting</t>
  </si>
  <si>
    <t>1 blast hit; hit on hypothetical protein (Gordonia phage Clawz) E-value= 1e-14, Query cover= 97%</t>
  </si>
  <si>
    <t>no transmembrane domains shown on deepTMHMM</t>
  </si>
  <si>
    <t>Original Glimmer call @bp 39254 has strength 10.23</t>
  </si>
  <si>
    <t>QKY79975</t>
  </si>
  <si>
    <t>yes; E-value= 0E0; %Aligned= 100%; %Similarity= 92.44%</t>
  </si>
  <si>
    <t>yes; weak coding potential at ~39250; strong across rest of gene</t>
  </si>
  <si>
    <t>gap of 119 with feature 61</t>
  </si>
  <si>
    <t>both; 39254</t>
  </si>
  <si>
    <t>all included</t>
  </si>
  <si>
    <t>longest; all coding potential included</t>
  </si>
  <si>
    <t>z-value= 3.010; final score= -2.523; z-value is high and final score is the closest to 0</t>
  </si>
  <si>
    <t>1 manual annotation at 39254; start number consistent with Clawz and Sting</t>
  </si>
  <si>
    <t>Q1:S1 Sting and Clawz</t>
  </si>
  <si>
    <t>39254; has decent BLAST data; start choice of glim and genem; good RBS data; has a manual annotation; has a Q1:1S with Sting and Clawz</t>
  </si>
  <si>
    <t>3 blast hits; hit on tail protein (Gordonia phage Clawz): E-value= 2e-87, Query cover= 99%; hit on collagen-like protein (Alteromonadaceae bacterium): E-value= 2e-17, Query cover= 80%; hit on hypothetical protein (Bacteroidaceae bacterium): E-value= 5e-17, Query cover= 80%</t>
  </si>
  <si>
    <t>1 hit above 90%; 1st hit chosen: probability= 97.58%, E-value= 7e-5; alignment covers very small portion of sequence; viral tail protein: PDB identification: 6V8I, viral protein, possible involvement with tail. UniProt identification: A4ZFC5, uncharacterized protein, involvement with hydrolase or tail of virus.</t>
  </si>
  <si>
    <t>hypothetical protein; mutliple tail protein BLAST and HHpred hits point toward tail protein, but there is no indicator as to which type of tail protein; collagen-like protein BLAST hits point toward a minor tail protein as detailed by the SEA-PHAGES function list; however, it is unknown if it is in the syntenic region; no transmembrane domains shown on deepTMHMM</t>
  </si>
  <si>
    <t>Original Glimmer call @bp 40327 has strength 11.39</t>
  </si>
  <si>
    <t>hypothetical protein SEA_CLAWZ_64 [Gordonia phage Clawz]</t>
  </si>
  <si>
    <t>QKY79976</t>
  </si>
  <si>
    <t>yes; E-value= 0E0; %Aligned= 100%; %Similarity= 88.28%</t>
  </si>
  <si>
    <t>yes; strong coding potential at ~40320; strong across rest of gene; start is the second in a row of two (3 nucleotides apart; if two starts are extremely close, the second start is chosen over the first)</t>
  </si>
  <si>
    <t>overlap of 1 with feature 62</t>
  </si>
  <si>
    <t>both; 40327</t>
  </si>
  <si>
    <t>z-vlaue= 2.553; final score= -3.408; good RBS data; Z-value is high and final score is near 0</t>
  </si>
  <si>
    <t>1 manual annotation at 40327; start number consistent with Clawz and Sting</t>
  </si>
  <si>
    <t>40327; has decent BLAST data; has an overlap of 1; start choice of glim and genem; good RBS data; has a manual annotation; has a Q1:1S with Sting and Clawz</t>
  </si>
  <si>
    <t>1 blast hit; hit on hypothetical protein (Gordonia phage Clawz) E-value= 5e-139, Query cover= 99%</t>
  </si>
  <si>
    <t>not enough supporting evidence for a function; only hit was a hypothetical protein; no transmembrane domains shown on deepTMHMM</t>
  </si>
  <si>
    <t>Original Glimmer call @bp 41060 has strength 11.71</t>
  </si>
  <si>
    <t>lysin A [Gordonia phage Clawz]</t>
  </si>
  <si>
    <t>QKY79977</t>
  </si>
  <si>
    <t>yes; E-value= 0E0; %Aligned= 100%; %Similarity= 95.34%</t>
  </si>
  <si>
    <t>yes; weak coding potential at ~41050; strong across rest of gene</t>
  </si>
  <si>
    <t>gap of 13 with feature 63</t>
  </si>
  <si>
    <t>both; 41060</t>
  </si>
  <si>
    <t>40811 - ~41000 not included (~189 bp); rest included</t>
  </si>
  <si>
    <t>4th longest; all coding potential included</t>
  </si>
  <si>
    <t>z-value= 2.993; final score= -2.559; z-value is high and final score is the closest to 0</t>
  </si>
  <si>
    <t>no manual annotations</t>
  </si>
  <si>
    <t>41060; has decent BLAST data; start choice of glim and genem; good RBS data; has a Q1:1S with Sting and Clawz</t>
  </si>
  <si>
    <t xml:space="preserve">5 blast hits; hit on endolysin (Gordonia phage Clawz): E-value= 0.0, Query cover= 99%; hit on lysin A (Gordonia phage DalanDe): E-value= 0.0, Query cover= 92%; hit on DUF4185 (Rhodococcus oxybenzonivorans): E-value= 0.0, Query cover= 91%; hit on secreted protein (Rhodococcus sp. WAY2): E-value= 0.0, Query cover= 91%; hit on N-acetylmuramoyl-L-alanin amidase (Rhodococcus tukisamuensis): E-value= 0.0, Query cover= 91%; </t>
  </si>
  <si>
    <t>53 hits above 90%; 1st hit chosen: probability= 100%, E-value= 3e-32; alignment covers nearly the entire sequence in three segments; hydrolase protein: PDB identification: 4HBS, putative hydrolase, within bacteria. UniProt identification: A7M441, hydrolase</t>
  </si>
  <si>
    <t>lysin A</t>
  </si>
  <si>
    <t xml:space="preserve">large number of blast hits and HHpred results not listed in spreadsheet that mention hydrolase function; although Function List says not to call a Lysin A without a Lysin B in the genome, the Clawz Lysin A call is included in Pollenz et al. 2022 PLOSOne article about Gordonia endolysins. This is a clear homolog by BLAST and synteny, so went with the Lysin A call. </t>
  </si>
  <si>
    <t>Original Glimmer call @bp 43831 has strength 13.50</t>
  </si>
  <si>
    <t>holin [Gordonia phage Clawz]</t>
  </si>
  <si>
    <t>QKY79978</t>
  </si>
  <si>
    <t>yes; E-value= 0E0; %Aligned= 100%; %Similarity= 98.52%</t>
  </si>
  <si>
    <t>yes; weak coding potential at ~43830; strong across gene; weakens near end of gene</t>
  </si>
  <si>
    <t>overlap of 4 with feature 64</t>
  </si>
  <si>
    <t>both; 43831</t>
  </si>
  <si>
    <t>all included; weak at end of gene</t>
  </si>
  <si>
    <t>z-value= 2.993; final score= -2.479; z-value is high and final score is the closest to 0</t>
  </si>
  <si>
    <t>1 manual annotation at 43831; start number consistent with Clawz and Sting</t>
  </si>
  <si>
    <t>43831; has decent BLAST data; has an overlap of 4; start choice of glim and genem; good RBS data; has a manual annotation; has a Q1:1S with Sting and Clawz</t>
  </si>
  <si>
    <t>3 blast hits; hit on holin (Gordonia phage Clawz): E-value= 2e-87, Query cover= 99%; hit on membrane protein (Gordonia phage DalanDe): E-value= 2e-17, Query cover= 80%; hit on holin (Gordonia phage Stormageddon): E-value= 5e-17, Query cover= 80%</t>
  </si>
  <si>
    <t>holin</t>
  </si>
  <si>
    <t>multiple blast hits on holins; two transmembrane domains on deepTMHMM; SEA-PHAGES function list lists presence of at least 2 GM domains and the gene being adjacent to the endolysin as acceptable evidence to call a holin; Has nearly identical sequence to Clawz holin (gene 66) and synteny; Although gene 66 is annotated as a holin, Pollenz et al 2022 refers to it as a holin-like gene.</t>
  </si>
  <si>
    <t>Original Glimmer call @bp 44235 has strength 9.66</t>
  </si>
  <si>
    <t>hypothetical protein SEA_CLAWZ_67 [Gordonia phage Clawz]</t>
  </si>
  <si>
    <t>QKY79979</t>
  </si>
  <si>
    <t>yes; E-value= 0E0; %Aligned= 100%; %Similarity= 94.17%</t>
  </si>
  <si>
    <t>yes; weak coding potential at ~44230; strong across rest of gene</t>
  </si>
  <si>
    <t>overlap of 4 with feature 65</t>
  </si>
  <si>
    <t>both; 44235</t>
  </si>
  <si>
    <t>z-value= 1.757; final score= -5.620; z-value is close to 2, final score is average compared to others</t>
  </si>
  <si>
    <t>1 manual annotation at 44235; start number consistent with Clawz and Sting</t>
  </si>
  <si>
    <t>44235; has decent BLAST data; has an overlap of 4; start choice of glim and genem; decent RBS data; has a manual annotation; has a Q1:1S with Sting and Clawz</t>
  </si>
  <si>
    <t>3 blast hits; hit on hypothetical protein (Gordonia phage Clawz): E-value= 4e-68, Query cover= 99%; hit on hypothetical protein (Nocardia nova): E-value= 2e-15, Query cover= 91%; hit on hypothetical protein (Nocardia gipuzkoensis): E-value= 3e-13, Query cover= 91%</t>
  </si>
  <si>
    <t>4 hits above 90%; 1st hit chosen: probability= 99.38%, E-value= 3.5e-11; alignment covers the entire sequence; tail fiber protein p13: PDB identification: 7QG9, viral protein, involved with the tail tip of siphophage T5. UniProt identification: Q7Y5D9, is a component of tail fibers; within virus. 2nd hit is to the same E coli phage T5 p132.</t>
  </si>
  <si>
    <t>tail fiber</t>
  </si>
  <si>
    <t>Strong HHpred hits spanning most of the gene and strong match to a well-studied phage; Function List doesn't list any particular requirements for the tail fiber call</t>
  </si>
  <si>
    <t>Original Glimmer call @bp 44603 has strength 10.22</t>
  </si>
  <si>
    <t>hypothetical protein SEA_CLAWZ_68 [Gordonia phage Clawz]</t>
  </si>
  <si>
    <t>QKY79980</t>
  </si>
  <si>
    <t>yes; E-value= 1e-77</t>
  </si>
  <si>
    <t>yes; weak coding potential at ~44550; strong across rest of gene</t>
  </si>
  <si>
    <t>overlap of 4 with feature 66</t>
  </si>
  <si>
    <t>Neither called 44594 (both called 44603)</t>
  </si>
  <si>
    <t>all included (true for 44594 and 44603)</t>
  </si>
  <si>
    <t>z-value= 2.203; final score= -4.290; best RBS data available; z-value above 2 and final score is near 0</t>
  </si>
  <si>
    <t>1 manual annotation at 44594; start number consistent with Clawz and Sting</t>
  </si>
  <si>
    <t>44594; has decent BLAST data; has an overlap of 4; good RBS data; has a manual annotation; has a Q1:1S with Sting and Clawz</t>
  </si>
  <si>
    <t>3 blast hits; hit on hypothetical protein (Gordonia phage Clawz): E-value= 1e-87, Query cover= 99%; hit on hypothetical protein (Gordonia phage GMA4): E-value= 1e-32, Query cover= 67%; hit on hypothetical protein (Gordonia sp. PDNC005): E-value= 1e-32, Query cover= 67%</t>
  </si>
  <si>
    <t>not enough supporting evidence for a function; primarily hypothetical protein hits; no transmembrane domains on deepTMHMM</t>
  </si>
  <si>
    <t>Original Glimmer call @bp 45059 has strength 15.61</t>
  </si>
  <si>
    <t>hypothetical protein SEA_CLAWZ_69 [Gordonia phage Clawz]</t>
  </si>
  <si>
    <t>QKY79981</t>
  </si>
  <si>
    <t xml:space="preserve">yes </t>
  </si>
  <si>
    <t>yes,strong CP</t>
  </si>
  <si>
    <t xml:space="preserve">gap of 45 </t>
  </si>
  <si>
    <t xml:space="preserve">both </t>
  </si>
  <si>
    <t>longest ORF</t>
  </si>
  <si>
    <t>z=3.099 fs=-2.334, best RBS available</t>
  </si>
  <si>
    <t xml:space="preserve">there at 10ma's and soos's start lined up with many other phages that had been manually annotated </t>
  </si>
  <si>
    <t>1:1 and 0 evalue with CLAWS and NICEHOUSE</t>
  </si>
  <si>
    <t xml:space="preserve">4 blast hits, three hypothetical, one putative structure protein </t>
  </si>
  <si>
    <t xml:space="preserve">there was one hit with a probability over 90%,  but it only covered a small potion of the gene and I do not think that small part could account for the entire genes function </t>
  </si>
  <si>
    <t>Original Glimmer call @bp 46184 has strength 10.24</t>
  </si>
  <si>
    <t>hypothetical protein SEA_CLAWZ_70 [Gordonia phage Clawz]</t>
  </si>
  <si>
    <t>QKY79982</t>
  </si>
  <si>
    <t>yes , strong CP</t>
  </si>
  <si>
    <t>gap of 9</t>
  </si>
  <si>
    <t xml:space="preserve">all CP </t>
  </si>
  <si>
    <t xml:space="preserve">longest </t>
  </si>
  <si>
    <t>z=1.215 fs=-6.318</t>
  </si>
  <si>
    <t>there are 2ma with two neighboring CLAWZ genes</t>
  </si>
  <si>
    <t xml:space="preserve">3 blast hits; top is a 1:1 align with Clawz 70, with 0 evalue </t>
  </si>
  <si>
    <t xml:space="preserve">3 blast hits, all hypothetical </t>
  </si>
  <si>
    <t>25+ over 90% hits, most are to eukaryotic signaling proteins (esp tumor necrcrosis factor), only a few potentially relevant to phages or bacteria, no consensus</t>
  </si>
  <si>
    <t>no transmembrane domains on deepTMHMM; I would call this one a hypothetical protein since in the top thirty hits only three applied to bacteria and it was a structural protein, C1Q domain, and protein binding; note that this feature and the next one are in the same pham</t>
  </si>
  <si>
    <t>Original Glimmer call @bp 46819 has strength 8.25</t>
  </si>
  <si>
    <t>hypothetical protein SEA_CLAWZ_71 [Gordonia phage Clawz]</t>
  </si>
  <si>
    <t>QKY79983</t>
  </si>
  <si>
    <t xml:space="preserve">overlap of 4 </t>
  </si>
  <si>
    <t>z=2.244 fs=-4.063; best RBS in the region</t>
  </si>
  <si>
    <t>3 blast hits; 4:6 align with Clawz 71 (e value = 0), 5:6 align with Clawz 70</t>
  </si>
  <si>
    <t xml:space="preserve">25+ over 90% hits </t>
  </si>
  <si>
    <t>no transmembrane domains on deepTMHMM; in the first 25 blast hits there was only one match, and it was a structural protein which is not on the list of official functions; note that this feature and the one before are in the same pham</t>
  </si>
  <si>
    <t>Original Glimmer call @bp 47562 has strength 14.31</t>
  </si>
  <si>
    <t>QKY79984</t>
  </si>
  <si>
    <t xml:space="preserve">gap of 104 </t>
  </si>
  <si>
    <t>z=3.088 fs=-2.276</t>
  </si>
  <si>
    <t>1 ma that matches with CLAWZ</t>
  </si>
  <si>
    <t xml:space="preserve">1:1 with 9.8e-44 evalue </t>
  </si>
  <si>
    <t>1 blast hit, helix-turn-helix DNA binding domain protein (Clawz)</t>
  </si>
  <si>
    <t>25+ over 90% hits; Hit #2 4LHF_A Regulatory protein cox; helix-turn-helix, DNA binding, VIRAL PROTEIN; 2.401A {Enterobacteria phage P2}; sequence alignment shows two helices separated by a 3 nt spacer</t>
  </si>
  <si>
    <t>helix-turn-helix DNA binding domain</t>
  </si>
  <si>
    <t>After looking at the first 25 hits I saw quite a few hits for excisionase, dna binding protein, viral protein. Official SEA Phages list does not include viral proteins or excisionase, but can call helix-turn-helix DNA binding domain</t>
  </si>
  <si>
    <t>Original Glimmer call @bp 47783 has strength 14.68</t>
  </si>
  <si>
    <t>hypothetical protein SEA_CLAWZ_73 [Gordonia phage Clawz]</t>
  </si>
  <si>
    <t>QKY79985</t>
  </si>
  <si>
    <t>z=2.914 fs=-2.725; best RBS in region</t>
  </si>
  <si>
    <t>1ma</t>
  </si>
  <si>
    <t>1:1 align with Claws with 0 evalue; additional blast hits have varied alignments</t>
  </si>
  <si>
    <t xml:space="preserve">4 blast hits, all hypothetical </t>
  </si>
  <si>
    <t>No hits with a probability over 90% (NKF)</t>
  </si>
  <si>
    <t>No evidence from TMHMM suggesting for membrane protein</t>
  </si>
  <si>
    <t>Original Glimmer call @bp 48164 has strength 17.10</t>
  </si>
  <si>
    <t>hypothetical protein SEA_CLAWZ_74 [Gordonia phage Clawz]</t>
  </si>
  <si>
    <t>QKY79986</t>
  </si>
  <si>
    <t>Strong CP from 48145 to 48998</t>
  </si>
  <si>
    <t>Gap of 3 nucleotides with feature 72</t>
  </si>
  <si>
    <t>Both @ 48164</t>
  </si>
  <si>
    <t>Cuts off some CP but has almost full coverage</t>
  </si>
  <si>
    <t>Z-value: 2.993, Final Score: -2.830; The final score value is the best out of all the possible start sites, however, the start with the best z-value cut off too much CP</t>
  </si>
  <si>
    <t>Start: 10 @48164 has 1 MA</t>
  </si>
  <si>
    <t>48164; This is the best start site because it has 1:1 blast hits, good RBS data values, and is the longest ORF lengths</t>
  </si>
  <si>
    <t>1:1 blast hit with Clawz and Sting for unknown function</t>
  </si>
  <si>
    <t>The only viable hit in HHPred was for uncharacterized protein with a probability of 100%, an e-value of 4e-53, and alignment numbers of 97%. The identification number is PF10065.12 and was found in pfam database</t>
  </si>
  <si>
    <t>The function is hypothetical protein because of the 1:1 blast hits for unknown function with Clawz and Sting and the only viable HHPred hit was for an uncharacterized protein that covered 97% of the gene; No evidence from TMHMM suggesting for membrane protein.</t>
  </si>
  <si>
    <t>Original Glimmer call @bp 49316 has strength 6.09 ** not called by GeneMark</t>
  </si>
  <si>
    <t>Gfo/Idh/MocA family oxidoreductase [Helicobacter bizzozeronii]</t>
  </si>
  <si>
    <t>WP_247598258</t>
  </si>
  <si>
    <t>Some strong CP from 49310 to 49250</t>
  </si>
  <si>
    <t>No; It is not a gene because there is not a gap large enough for a promoter for both reverse gene 74 and forward gene 75</t>
  </si>
  <si>
    <t>(would be overlap of 16)</t>
  </si>
  <si>
    <t>There is some strong CP (self, order 2 line) that only covers 40% of the gene</t>
  </si>
  <si>
    <t>No starterator evidence</t>
  </si>
  <si>
    <t>No Blast hits (1 with e value 1.94)</t>
  </si>
  <si>
    <t>Original Glimmer call @bp 49301 has strength 5.54 ** not called by GeneMark</t>
  </si>
  <si>
    <t>hypothetical protein [Gordonia sp. GAMMA]</t>
  </si>
  <si>
    <t>WP_137811331</t>
  </si>
  <si>
    <t>Strong CP from 49360 to 49520 then weak CP from 49500 to 49530</t>
  </si>
  <si>
    <t>Gap of 327 nucleotides with feature 73</t>
  </si>
  <si>
    <t>Neither called @ 49343 (both called 49301)</t>
  </si>
  <si>
    <t>Includes all CP. (Start 49301 does not add any CP)</t>
  </si>
  <si>
    <t>2nd longest ORF; The longest ORF did not include additional CP compared to this start</t>
  </si>
  <si>
    <t>Z-value: 2.030, Final Score: -4.595; These are good RBS values but it is not the best over all the possible start sites. The starts with the best RBS data cut off too much CP</t>
  </si>
  <si>
    <t>No MA</t>
  </si>
  <si>
    <t xml:space="preserve"> 25 1:1 blast hits, top with Sting (e-144 )</t>
  </si>
  <si>
    <t>49343; This is the best start site because it has multiple 1:1 blast hits.</t>
  </si>
  <si>
    <t>There were more than 10 strong 1:1 blast hits for helix-turn-helix DNA binding domain.</t>
  </si>
  <si>
    <t>There were multiple hits for various DNA binding protein. The 8th hit (97.67%) was to PF13730.9 ; HTH_36 ; Helix-turn-helix domain</t>
  </si>
  <si>
    <t>The function of the protein is helix-turn-helix DNA binding protein. Protein domain structure showed 2 helices separated by a 4 amino acid linker</t>
  </si>
  <si>
    <t>Original Glimmer call @bp 50204 has strength 7.91</t>
  </si>
  <si>
    <t>hypothetical protein SEA_CLAWZ_76 [Gordonia phage Clawz]</t>
  </si>
  <si>
    <t>QKY79988</t>
  </si>
  <si>
    <t>strong</t>
  </si>
  <si>
    <t>gap of 141</t>
  </si>
  <si>
    <t>1st longest ORF, but all CP included</t>
  </si>
  <si>
    <t>z-val; 3.099, FS: -2.629; best RBS</t>
  </si>
  <si>
    <t>1 (8:6) e-val:1.4x10-45</t>
  </si>
  <si>
    <t>50204, longest ORF, Glim and GeneM predicted, best RBS</t>
  </si>
  <si>
    <t>1 hit (8:6) (Clawz) 81.9% aligned with hypothetical protein</t>
  </si>
  <si>
    <t>NKF, no probablilty above 90, highest 88.83 for DNA-directed RNA polymerase subunit alpha</t>
  </si>
  <si>
    <t>Original Glimmer call @bp 50665 has strength 13.34</t>
  </si>
  <si>
    <t>hypothetical protein SEA_CLAWZ_77 [Gordonia phage Clawz]</t>
  </si>
  <si>
    <t>QKY79989</t>
  </si>
  <si>
    <t>z-val: 2.935, FS: -2.601; best RBS</t>
  </si>
  <si>
    <t>1 MA (start 7)</t>
  </si>
  <si>
    <t>1 (1 to 1) e-val: 0e0 (Clawz)</t>
  </si>
  <si>
    <t>50665, both predicted, best RBS, overlap of 4, 1 MA, e-val: 0e0, 1 (1 to 1)</t>
  </si>
  <si>
    <t>Multiple hits for hypothetical protein, highest percent alignment 98.5%</t>
  </si>
  <si>
    <t>NKF, no probablilty above 90, highest 21.5 for hypothetical protein</t>
  </si>
  <si>
    <t>several hits for hypothetical protein, highest being 98.5% aligned, Hhpred had no probable over 90; No evidence from TMHMM suggesting for membrane protein.</t>
  </si>
  <si>
    <t>Original Glimmer call @bp 51012 has strength 8.66</t>
  </si>
  <si>
    <t>hypothetical protein SEA_CLAWZ_78 [Gordonia phage Clawz]</t>
  </si>
  <si>
    <t>QKY79990</t>
  </si>
  <si>
    <t>most CP</t>
  </si>
  <si>
    <t>z-val: 2.638, FS: -3.757; best RBS</t>
  </si>
  <si>
    <t>1 MA (start 4)</t>
  </si>
  <si>
    <t>1 (1 to 1) e-val: 8.6x10-19</t>
  </si>
  <si>
    <t>51012, both prdicted Glim and GeneM, longest ORF, best RBS, overlap of 4, 1 MA</t>
  </si>
  <si>
    <t>1 hit of hypothetical protein 100% aligned</t>
  </si>
  <si>
    <t>NKF, no probablilty above 90, highest 59.55 for flagella protein</t>
  </si>
  <si>
    <t>100% algined with hypothetical protein, Hhpred had no probabilities over 90; No evidence from TMHMM suggesting for membrane protein.</t>
  </si>
  <si>
    <t>Original Glimmer call @bp 51182 has strength 9.54; GeneMark calls start at 51194</t>
  </si>
  <si>
    <t>hypothetical protein SEA_CLAWZ_79 [Gordonia phage Clawz]</t>
  </si>
  <si>
    <t>QKY79991</t>
  </si>
  <si>
    <t>weak/medium</t>
  </si>
  <si>
    <t>Genemark</t>
  </si>
  <si>
    <t>includes all CP except for a tiny shoulder</t>
  </si>
  <si>
    <t>3rd longest ORF, but essentially all CP inclued</t>
  </si>
  <si>
    <t>z-val: 1.837, FS: -4.924; not a great RBS, but there is a 4 bp overlap</t>
  </si>
  <si>
    <t>1 MA (start 3)</t>
  </si>
  <si>
    <t>1 (1 to 1) e-val: 2x10-21</t>
  </si>
  <si>
    <t>51194, predicted by GeneM, 1 MA, best hit ratio, starts at the beginning of CP, overlap of 4</t>
  </si>
  <si>
    <t>100% aligned to hypothetical protein</t>
  </si>
  <si>
    <t>NKF, no probablilty above 90, highest 79.84 for DNA direscted RNA polymerases II, IV, and V subunit</t>
  </si>
  <si>
    <t>100% aligned to hypothetical protein, Hhpred probablity was below 90; No evidence from TMHMM suggesting for membrane protein.</t>
  </si>
  <si>
    <t>Original Glimmer call @bp 51449 has strength 12.14</t>
  </si>
  <si>
    <t>hypothetical protein SEA_CLAWZ_81 [Gordonia phage Clawz]</t>
  </si>
  <si>
    <t>QKY79993</t>
  </si>
  <si>
    <t>gap of 90</t>
  </si>
  <si>
    <t>z-val: 1.957 , FS: -4.810; best RBS that doesn't cut off CP</t>
  </si>
  <si>
    <t>1 MA (start 1)</t>
  </si>
  <si>
    <t>1 (1 to 1) e-val: 5.6x10-45</t>
  </si>
  <si>
    <t>51449, best RBS, longest ORF, 1 MA, hit of 1 to 1</t>
  </si>
  <si>
    <t>NKF, no probablilty above 90, highest 49.27 for DNA repair protein</t>
  </si>
  <si>
    <t>Original Glimmer call @bp 51742 has strength 14.30</t>
  </si>
  <si>
    <t>hypothetical protein SEA_CLAWZ_82 [Gordonia phage Clawz]</t>
  </si>
  <si>
    <t>QKY79994</t>
  </si>
  <si>
    <t>weak at beginning, but strong overall</t>
  </si>
  <si>
    <t>most CP, ~30 bp of weak coding potential cut off</t>
  </si>
  <si>
    <t>3rd longest ORF, but most CP inclued</t>
  </si>
  <si>
    <t>z-val: 2.056, FS: -4.602; best RBS in region</t>
  </si>
  <si>
    <t>1 (1 to 1) e-val:1.7x10-44</t>
  </si>
  <si>
    <t>51742, best RBS, both predicted, 1 MA, overlap of 4, 1 (1 to 1) hit</t>
  </si>
  <si>
    <t>NKF, no probablilty above 90, highest 38.3 for Domain of unknown function</t>
  </si>
  <si>
    <t xml:space="preserve"> 100% aligned to hypothetical protein, Hhpred probablity was below 90; No evidence from TMHMM suggesting for membrane protein.</t>
  </si>
  <si>
    <t>Original Glimmer call @bp 52041 has strength 16.03; GeneMark calls start at 52032</t>
  </si>
  <si>
    <t>exonuclease [Gordonia phage Clawz]</t>
  </si>
  <si>
    <t>QKY79995</t>
  </si>
  <si>
    <t>Glim</t>
  </si>
  <si>
    <t>4th longest ORF, but all CP included</t>
  </si>
  <si>
    <t>z-val: 2.712, FS:-3.979; best RBS</t>
  </si>
  <si>
    <t>1 MA (start 44); start 40 (52032) has 4 MAs, but it would be a longer overlap and would lose 4 bp overlap</t>
  </si>
  <si>
    <t>(2:3) Clawz, (1:4) Sting, e-val: 0e0 (both Clawz and Sting)</t>
  </si>
  <si>
    <t>52041, best RBS score, overlap of 4, best hits comparaed to Clawz and Sting</t>
  </si>
  <si>
    <t>Multiple hits for exonuclease and YqaJ viral recombinase family protein, hightest alignment being 99.1% for exonuclease (Clawz) the identity is 86.27, after the exonuclease the identity drops</t>
  </si>
  <si>
    <t>Over 10 probabilities above 90% for exonuclease; HHPred matches to Cas4 Exonuclease:  4IC1_J Uncharacterized protein; Cas4, CRISPR, MCSG, Exonuclease, PSI-Biology, STRUCTURAL GENOMICS, UNKNOWN FUNCTION, Midwest Center for Structural Genomics; HET: MN, SF4, MSE; 2.35A {Sulfolobus solfataricus} 97.99% probability;  4R5Q_A: CRISPR-associated exonuclease, Cas4 family; MCSG, STRUCTURAL GENOMICS, PSI-BIOLOGY, EXONUCLEASE, HYDROLASE, Midwest Center for Structural Genomics; 2.65A {Pyrobaculum calidifontis JCM 11548} 96.71%;  PF13366.9 ; PDDEXK_3 ; PD-(D/E)XK nuclease superfamily 92.45% probability;  PF12705.10: PDDEXK_1 ; PD-(D/E)XK nuclease superfamily 82.62% probability</t>
  </si>
  <si>
    <t>Cas4 exonuclease</t>
  </si>
  <si>
    <t>HHPred results included hits to the crystal structures: 4R5Q_A, 41C1_A, and the PD-(D/E)XK nuclease superfamily (PF12705.7 &amp; others) which Cas4 exonucleases tend to have according to the SEA-PHAGES Official Functional Assignments List</t>
  </si>
  <si>
    <t>Original Glimmer call @bp 53129 has strength 10.48</t>
  </si>
  <si>
    <t>AAA-ATPase [Gordonia phage Clawz]</t>
  </si>
  <si>
    <t>QKY79997</t>
  </si>
  <si>
    <t>gap of 74</t>
  </si>
  <si>
    <t>1st longest ORF</t>
  </si>
  <si>
    <t>z-val: 1.453, FS: -5.797; not a great RBS, but others would cut off coding potential</t>
  </si>
  <si>
    <t>Multiple hits, best (1 to 1) e-val:0e0 (Clawz)</t>
  </si>
  <si>
    <t>53129, best RBS, best alignment, 1 MA, most CP included</t>
  </si>
  <si>
    <t>Many hits for function AAA-AT Pase and hypothetical protein, one hit for ATP binding protein, the highest aligment 99.6% with identity 73.81 this is for function AA-AT Pase</t>
  </si>
  <si>
    <t xml:space="preserve">100+ hits abover 97% probability, all in 1st 200 aa; 1st hit is 5JRJ_A Protein RecA; DNA-binding protein; many to RecA, AAA ATPase, etc. </t>
  </si>
  <si>
    <t>RecA superfamily ATPase</t>
  </si>
  <si>
    <t>Of the many HHpred hits, RecA superfamily ATPase seems to be the broadest category, so would include other options like AAA-ATPase</t>
  </si>
  <si>
    <t>Original Glimmer call @bp 54637 has strength 7.62</t>
  </si>
  <si>
    <t>hypothetical protein SEA_CLAWZ_86 [Gordonia phage Clawz]</t>
  </si>
  <si>
    <t>QKY79998</t>
  </si>
  <si>
    <t>Somewhat, only 1 blast hit (clawz) w/ 100% allignment, 72.73 identity, and 8.0E-30 e score</t>
  </si>
  <si>
    <t>Not really, there us low coding potnetial over whole gene. Small spikes at 54620, 54690, and 54850. but large coding potential from 54700 to 54830</t>
  </si>
  <si>
    <t xml:space="preserve">Gap of 2 </t>
  </si>
  <si>
    <t>Both call @54637 w/ strength of 4.62</t>
  </si>
  <si>
    <t>Most; however, a large spike of coding potential is before any start codons. While a spike of CP is cut off in GM self data, all CP is included in GM host data.</t>
  </si>
  <si>
    <t xml:space="preserve">Longest Orf Length </t>
  </si>
  <si>
    <t>Best rbs data, z= 3.010 and final score of -2.523</t>
  </si>
  <si>
    <t>1 manual annotaton and calls @54637</t>
  </si>
  <si>
    <t xml:space="preserve">Only blast hit(clawz) is a 1 to 1 allignment </t>
  </si>
  <si>
    <t>100% alignment with hypothetical protein(clawz)</t>
  </si>
  <si>
    <t xml:space="preserve">only 1 near 90 (89.96) and it is function unknown, orange to black </t>
  </si>
  <si>
    <t>Original Glimmer call @bp 54867 has strength 6.29</t>
  </si>
  <si>
    <t>hypothetical protein SEA_CLAWZ_87 [Gordonia phage Clawz]</t>
  </si>
  <si>
    <t>QKY79999</t>
  </si>
  <si>
    <t>Somewhat, only blast hit (clawz). 99.0% allignment, 82.11% identity, Evalue score= 0</t>
  </si>
  <si>
    <t>Strong</t>
  </si>
  <si>
    <t>gap of 2</t>
  </si>
  <si>
    <t>Both call @54867</t>
  </si>
  <si>
    <t>Covers all coding potential, starts before coding potential</t>
  </si>
  <si>
    <t>Best rbs data, z= 2.857 and final score of -2.845</t>
  </si>
  <si>
    <t>1 manual annotation</t>
  </si>
  <si>
    <t>1 to 1 allignment with the only blast hit (clawz)</t>
  </si>
  <si>
    <t>99% alignment with Hypothetical Protein (clawz)</t>
  </si>
  <si>
    <t>All under 61.75%, green to black, nothing covering full gene</t>
  </si>
  <si>
    <t>Original Glimmer call @bp 55154 has strength 13.51</t>
  </si>
  <si>
    <t>ssDNA-binding protein [Gordonia phage Clawz]</t>
  </si>
  <si>
    <t>QKY80000</t>
  </si>
  <si>
    <t>yes, 25 blast hits with 77% allignment or higher and low e scores</t>
  </si>
  <si>
    <t>overlap of 1 in front</t>
  </si>
  <si>
    <t>Covers almost all coding potential, not 20 base pairs</t>
  </si>
  <si>
    <t>5th longest orf length</t>
  </si>
  <si>
    <t>Best rbs data z=2.935 and f=-2.664</t>
  </si>
  <si>
    <t>13 ma @55151 and 88 ma @55154</t>
  </si>
  <si>
    <t xml:space="preserve">21 1 to 1 allignments </t>
  </si>
  <si>
    <t>Top 10 hits 1:1 alignment, e values 1e-33 or better; all single-strand binding proteins</t>
  </si>
  <si>
    <t>33 over 90%, orange to red, only 10 not single-strand binding protein</t>
  </si>
  <si>
    <t>SSB protein</t>
  </si>
  <si>
    <t>86_87</t>
  </si>
  <si>
    <t>not originally called</t>
  </si>
  <si>
    <t>Yes, 10+ e-vlaue = 0 hits, most 1:1; NCBI BLAST had multiple hits e-value 23-56 to M abscessus, phage Thula</t>
  </si>
  <si>
    <t>Yes, a small peak at 55600 in GM self, but two larger peaks of CP in G terrae GM</t>
  </si>
  <si>
    <t>all CP is included</t>
  </si>
  <si>
    <t xml:space="preserve">2nd longest ORF </t>
  </si>
  <si>
    <t>z=0.877, fs=-7.095; terrible RBS, but has a +1 overlap with 86</t>
  </si>
  <si>
    <t>Since this feature has a Q1:S1 start, 100% identity and alignment, and E-value of 2E-75 (PhagesDB protein BLAST) with sting_draft_88, we examined it's Starterator data which shows that it’s currently in a Pham with 235 other phage, and it’s start has 49 MA’s.</t>
  </si>
  <si>
    <t>q1:s2 alignmnet with mycobacteriophage ThulaThula; 1:1 hit with Sting 88 (100% identity); many other 1:1 alignments</t>
  </si>
  <si>
    <t>Full-length BLAST hit with Mycobacterium phage ThulaThula HNH endonuclease, e value = 2e54, 80% positive, 74% identities; several other hits to both hypothetical proteins (mostly to Mycobacteroides sp.) and HNH endonucleases (mostly to phages)</t>
  </si>
  <si>
    <t>1st hit is 98.36% probability with phage GVE2 HNH endonuclease, 5H0M_A, covers most of the sequence; multiple other hits to HNH endonucleases; sequence alignment shows the required H, N, H within 30 amino acids</t>
  </si>
  <si>
    <t>HNH endonuclease</t>
  </si>
  <si>
    <t>Original Glimmer call @bp 55898 has strength 6.67; GeneMark calls start at 55934</t>
  </si>
  <si>
    <t>hypothetical protein [Microbacterium hydrothermale]</t>
  </si>
  <si>
    <t>WP_264631505</t>
  </si>
  <si>
    <t>Yes, the hit with Clawz has an E value that is not great but it is in range but it is an 11:3 hit</t>
  </si>
  <si>
    <t>Yes, the CP is high but it starts later than the predicited start site</t>
  </si>
  <si>
    <t>Overlap of 17 with new feature between 86&amp;87</t>
  </si>
  <si>
    <t>GeneMark only</t>
  </si>
  <si>
    <t>Includes nearly all the CP (only missing a tiny shoulder)</t>
  </si>
  <si>
    <t>3rd longest orf</t>
  </si>
  <si>
    <t>Z= 2.464 FS= -3.660 These are not the best scores but they are still in good range</t>
  </si>
  <si>
    <t>no MA's, but this start is present in Sting (auto-called)</t>
  </si>
  <si>
    <t>Many blast hits, but varied alignments, none 1:1; PhagesDB BlastP Results for Start 55934 is also Q1:S1 with Sting_draft_89</t>
  </si>
  <si>
    <t>55934, this was really similar to the other start I was considering, 55898, but ultimatly the deciding factor was that this start had a smaller overlap</t>
  </si>
  <si>
    <t>Most BLAST hits are to hypothetical proteins, but 7th and 8th hits are to HNH endonuclease</t>
  </si>
  <si>
    <t>There are over 10 hits that have a probability above 90. First hit is to 5H0M_A HNH endonuclease; Thermophilic bacteriophage, HNH Endonuclease; multiple endonuclease and HNH endonuclease hits; sequence alignment shows H...N...H over a 31 aa segment</t>
  </si>
  <si>
    <t>HNH endonuclease, several hits for HNH endonuclease (5H0M_A, SCOP_d4ogca2,4H9DA) Has an H-N-H over range of over 30 amino acids</t>
  </si>
  <si>
    <t>Original Glimmer call @bp 56431 has strength 10.20; GeneMark calls start at 56422</t>
  </si>
  <si>
    <t>PepSY domain-containing protein [Phycisphaerae bacterium] &gt;gb|MBX3391568.1| PepSY domain-containing protein [Phycisphaeraceae bacterium]</t>
  </si>
  <si>
    <t>MBL8964700</t>
  </si>
  <si>
    <t>No, the e-value is not in our range and it is a 17:72 hit but that could be because the start is incorrect</t>
  </si>
  <si>
    <t xml:space="preserve">Yes, the CP is high on GeneMarkS but it is weaker on tarrea </t>
  </si>
  <si>
    <t>Cuts off ~25 bp of weak CP</t>
  </si>
  <si>
    <t>10th orf; most cut off CP</t>
  </si>
  <si>
    <t>Z= 2.346 FS= -3.988 These were the best overall rbs scores nearby</t>
  </si>
  <si>
    <t>No MA's</t>
  </si>
  <si>
    <t>PhagesDB BlastP Results for start 56422 are Q1:S1 with sting_draft_90; NCBI BLAST gives no hits; BLAST in DNAMaster would not complete</t>
  </si>
  <si>
    <t xml:space="preserve">56422. I changed this start becuase the blast hits were poor prior to changing it, and the overlap of 4 </t>
  </si>
  <si>
    <t>The only blast hit is described as an ArcC Family transcriptional regulatory protein but the alignment is only 24.0%</t>
  </si>
  <si>
    <t>No hits that are over 90%</t>
  </si>
  <si>
    <t>DeepTMHMM gave no indication of any membrane domains</t>
  </si>
  <si>
    <t>Original Glimmer call @bp 56663 has strength 11.15</t>
  </si>
  <si>
    <t>hypothetical protein C1I95_31405 [Micromonospora craterilacus]</t>
  </si>
  <si>
    <t>PZG07182</t>
  </si>
  <si>
    <t>Yes, the e-value is in range and although the query to target are not 1:1 that is ok because of the size of our cluster</t>
  </si>
  <si>
    <t>Yes, the CP is very high for the entire gene</t>
  </si>
  <si>
    <t>Gap of 31</t>
  </si>
  <si>
    <t xml:space="preserve">Includes all the CP </t>
  </si>
  <si>
    <t>longest orf</t>
  </si>
  <si>
    <t>Z= 2.914 FS= -3.173 These were the best RBS scores. The rest were really poor and the only other RBS score that was good cut off most of the coding potential</t>
  </si>
  <si>
    <t>3 MAs</t>
  </si>
  <si>
    <t>There are no 1:1 hits but the E value of the 4 hits are all in range</t>
  </si>
  <si>
    <t>56663. The other starts all were too far into the gene and cut off too much CP</t>
  </si>
  <si>
    <t>All the blast hits are described as hypothetical proteins and it is 93% aligned to the hit with Clawz</t>
  </si>
  <si>
    <t>There is only one hit that has a probability over 90. The probability is 90.52 and it is described as a protein of unknown function</t>
  </si>
  <si>
    <t>Original Glimmer call @bp 57034 has strength 6.79</t>
  </si>
  <si>
    <t>HNH endonuclease [Gordonia phage Clawz]</t>
  </si>
  <si>
    <t>QKY80001</t>
  </si>
  <si>
    <t>Yes, there is a blast hit with Clawz. The e value is 0 but the query to target is 1:11</t>
  </si>
  <si>
    <t>Yes, the CP is very high but it does dip a little towards the middle but overall is high</t>
  </si>
  <si>
    <t xml:space="preserve">Starts right at the CP </t>
  </si>
  <si>
    <t>4th orf</t>
  </si>
  <si>
    <t>Z= 1.706 FS= -6.107 These are not the best RBS scores, but there are other things to consider</t>
  </si>
  <si>
    <t>182 MA's</t>
  </si>
  <si>
    <t>There are no blast hits that are 1:1 but they do all have e values in range</t>
  </si>
  <si>
    <t>57034. The other start considered, 56908, had a gap of 130 and was not called by glimmer or gene mark.</t>
  </si>
  <si>
    <t>There are three hits titled as endonucleases, the hit with Clawz is 93% aligned</t>
  </si>
  <si>
    <t>Over 10 hits that have a probability of 90 or more (e.g. 6GHC_A, SCOP_d4ogca2, cd00085) several indicate HNH nuclease</t>
  </si>
  <si>
    <t>Phamerator notes a conserved domain database domain as an HNH nuclease domain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</si>
</sst>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font>
    <font>
      <b/>
      <i/>
      <sz val="11"/>
      <color theme="1"/>
      <name val="Calibri"/>
      <family val="2"/>
    </font>
    <font>
      <i/>
      <sz val="11"/>
      <color theme="1"/>
      <name val="Calibri"/>
      <family val="2"/>
      <scheme val="minor"/>
    </font>
    <font>
      <b/>
      <i/>
      <sz val="11"/>
      <color theme="1"/>
      <name val="Calibri"/>
      <family val="2"/>
      <scheme val="minor"/>
    </font>
    <font>
      <b/>
      <sz val="14"/>
      <color theme="1"/>
      <name val="Calibri"/>
      <family val="2"/>
      <scheme val="minor"/>
    </font>
    <font>
      <b/>
      <sz val="14"/>
      <color theme="1"/>
      <name val="Calibri"/>
      <family val="2"/>
    </font>
    <font>
      <sz val="11"/>
      <color rgb="FF000000"/>
      <name val="Calibri"/>
      <family val="2"/>
    </font>
    <font>
      <sz val="11"/>
      <color rgb="FF444444"/>
      <name val="Calibri"/>
      <family val="2"/>
      <charset val="1"/>
    </font>
    <font>
      <i/>
      <sz val="11"/>
      <color rgb="FF000000"/>
      <name val="Calibri"/>
      <family val="2"/>
    </font>
    <font>
      <sz val="11"/>
      <color rgb="FF000000"/>
      <name val="Calibri"/>
    </font>
    <font>
      <sz val="11"/>
      <color rgb="FF444444"/>
      <name val="Calibri"/>
      <charset val="1"/>
    </font>
    <font>
      <i/>
      <sz val="11"/>
      <color rgb="FF000000"/>
      <name val="Calibri"/>
    </font>
    <font>
      <i/>
      <sz val="11"/>
      <color rgb="FF000000"/>
      <name val="Calibri"/>
      <family val="2"/>
      <scheme val="minor"/>
    </font>
    <font>
      <sz val="11"/>
      <color rgb="FF000000"/>
      <name val="Calibri"/>
      <charset val="1"/>
    </font>
    <font>
      <sz val="11"/>
      <color rgb="FF000000"/>
      <name val="Calibri"/>
      <family val="2"/>
      <scheme val="minor"/>
    </font>
    <font>
      <sz val="10"/>
      <color rgb="FF212529"/>
      <name val="Noto Sans"/>
      <charset val="1"/>
    </font>
    <font>
      <b/>
      <sz val="11"/>
      <color rgb="FF000000"/>
      <name val="Calibri"/>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EFDA"/>
        <bgColor rgb="FF000000"/>
      </patternFill>
    </fill>
    <fill>
      <patternFill patternType="solid">
        <fgColor rgb="FFFFFFFF"/>
        <bgColor indexed="64"/>
      </patternFill>
    </fill>
    <fill>
      <patternFill patternType="solid">
        <fgColor rgb="FFE2EFDA"/>
        <bgColor indexed="64"/>
      </patternFill>
    </fill>
    <fill>
      <patternFill patternType="solid">
        <fgColor rgb="FFDDEBF7"/>
        <bgColor indexed="64"/>
      </patternFill>
    </fill>
    <fill>
      <patternFill patternType="solid">
        <fgColor rgb="FFFFFF00"/>
        <bgColor indexed="64"/>
      </patternFill>
    </fill>
    <fill>
      <patternFill patternType="solid">
        <fgColor rgb="FFFFFFFF"/>
        <bgColor rgb="FF000000"/>
      </patternFill>
    </fill>
    <fill>
      <patternFill patternType="solid">
        <fgColor rgb="FFDDEBF7"/>
        <bgColor rgb="FF000000"/>
      </patternFill>
    </fill>
    <fill>
      <patternFill patternType="solid">
        <fgColor rgb="FFFFF2CC"/>
        <bgColor indexed="64"/>
      </patternFill>
    </fill>
    <fill>
      <patternFill patternType="solid">
        <fgColor theme="0"/>
        <bgColor indexed="64"/>
      </patternFill>
    </fill>
    <fill>
      <patternFill patternType="solid">
        <fgColor rgb="FFFF5050"/>
        <bgColor indexed="64"/>
      </patternFill>
    </fill>
    <fill>
      <patternFill patternType="solid">
        <fgColor rgb="FFCCCCFF"/>
        <bgColor indexed="64"/>
      </patternFill>
    </fill>
    <fill>
      <patternFill patternType="solid">
        <fgColor rgb="FFFEFEFE"/>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bottom style="thin">
        <color indexed="64"/>
      </bottom>
      <diagonal/>
    </border>
    <border>
      <left/>
      <right/>
      <top style="thin">
        <color rgb="FFDEE2E6"/>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medium">
        <color rgb="FFCCCCCC"/>
      </right>
      <top style="medium">
        <color rgb="FFCCCCCC"/>
      </top>
      <bottom style="medium">
        <color rgb="FFCCCCCC"/>
      </bottom>
      <diagonal/>
    </border>
    <border>
      <left/>
      <right style="thin">
        <color indexed="64"/>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56">
    <xf numFmtId="0" fontId="0" fillId="0" borderId="0" xfId="0"/>
    <xf numFmtId="0" fontId="19" fillId="0" borderId="10" xfId="0" applyFont="1" applyBorder="1" applyAlignment="1">
      <alignment horizontal="center" wrapText="1"/>
    </xf>
    <xf numFmtId="0" fontId="21" fillId="0" borderId="10" xfId="0" applyFont="1" applyBorder="1" applyAlignment="1">
      <alignment wrapText="1"/>
    </xf>
    <xf numFmtId="0" fontId="0" fillId="0" borderId="10" xfId="0" applyBorder="1"/>
    <xf numFmtId="0" fontId="0" fillId="34" borderId="10" xfId="0" applyFill="1" applyBorder="1"/>
    <xf numFmtId="0" fontId="20" fillId="0" borderId="10" xfId="0" applyFont="1" applyBorder="1"/>
    <xf numFmtId="11" fontId="20" fillId="0" borderId="10" xfId="0" applyNumberFormat="1" applyFont="1" applyBorder="1"/>
    <xf numFmtId="0" fontId="18" fillId="33" borderId="10" xfId="0" applyFont="1" applyFill="1" applyBorder="1" applyAlignment="1">
      <alignment horizontal="center" wrapText="1"/>
    </xf>
    <xf numFmtId="0" fontId="16" fillId="33" borderId="10" xfId="0" applyFont="1" applyFill="1" applyBorder="1" applyAlignment="1">
      <alignment wrapText="1"/>
    </xf>
    <xf numFmtId="0" fontId="23" fillId="34" borderId="10" xfId="0" applyFont="1" applyFill="1" applyBorder="1" applyAlignment="1">
      <alignment horizontal="center" wrapText="1"/>
    </xf>
    <xf numFmtId="0" fontId="16" fillId="0" borderId="11" xfId="0" applyFont="1" applyBorder="1" applyAlignment="1">
      <alignment horizontal="center" wrapText="1"/>
    </xf>
    <xf numFmtId="0" fontId="24" fillId="0" borderId="0" xfId="0" applyFont="1"/>
    <xf numFmtId="0" fontId="24" fillId="0" borderId="13" xfId="0" applyFont="1" applyBorder="1"/>
    <xf numFmtId="0" fontId="20" fillId="0" borderId="14" xfId="0" applyFont="1" applyBorder="1"/>
    <xf numFmtId="0" fontId="20" fillId="0" borderId="15" xfId="0" applyFont="1" applyBorder="1"/>
    <xf numFmtId="0" fontId="20" fillId="0" borderId="10" xfId="0" applyFont="1" applyBorder="1" applyAlignment="1">
      <alignment horizontal="right"/>
    </xf>
    <xf numFmtId="0" fontId="26" fillId="37" borderId="10" xfId="0" applyFont="1" applyFill="1" applyBorder="1"/>
    <xf numFmtId="0" fontId="26" fillId="37" borderId="12" xfId="0" applyFont="1" applyFill="1" applyBorder="1"/>
    <xf numFmtId="0" fontId="26" fillId="41" borderId="10" xfId="0" applyFont="1" applyFill="1" applyBorder="1"/>
    <xf numFmtId="0" fontId="26" fillId="41" borderId="12" xfId="0" applyFont="1" applyFill="1" applyBorder="1"/>
    <xf numFmtId="0" fontId="26" fillId="0" borderId="10" xfId="0" applyFont="1" applyBorder="1"/>
    <xf numFmtId="0" fontId="20" fillId="40" borderId="10" xfId="0" applyFont="1" applyFill="1" applyBorder="1"/>
    <xf numFmtId="0" fontId="0" fillId="40" borderId="10" xfId="0" applyFill="1" applyBorder="1"/>
    <xf numFmtId="0" fontId="26" fillId="0" borderId="12" xfId="0" applyFont="1" applyBorder="1"/>
    <xf numFmtId="0" fontId="0" fillId="34" borderId="18" xfId="0" applyFill="1" applyBorder="1"/>
    <xf numFmtId="0" fontId="0" fillId="34" borderId="12" xfId="0" applyFill="1" applyBorder="1"/>
    <xf numFmtId="0" fontId="26" fillId="37" borderId="17" xfId="0" applyFont="1" applyFill="1" applyBorder="1"/>
    <xf numFmtId="0" fontId="0" fillId="0" borderId="13" xfId="0" applyBorder="1"/>
    <xf numFmtId="0" fontId="0" fillId="43" borderId="13" xfId="0" applyFill="1" applyBorder="1"/>
    <xf numFmtId="0" fontId="0" fillId="0" borderId="15" xfId="0" applyBorder="1"/>
    <xf numFmtId="0" fontId="20" fillId="0" borderId="16" xfId="0" applyFont="1" applyBorder="1"/>
    <xf numFmtId="0" fontId="0" fillId="0" borderId="16" xfId="0" applyBorder="1"/>
    <xf numFmtId="0" fontId="0" fillId="34" borderId="16" xfId="0" applyFill="1" applyBorder="1"/>
    <xf numFmtId="0" fontId="26" fillId="0" borderId="16" xfId="0" applyFont="1" applyBorder="1"/>
    <xf numFmtId="0" fontId="18" fillId="0" borderId="10" xfId="0" applyFont="1" applyBorder="1" applyAlignment="1">
      <alignment horizontal="center" wrapText="1"/>
    </xf>
    <xf numFmtId="0" fontId="24" fillId="0" borderId="15" xfId="0" applyFont="1" applyBorder="1"/>
    <xf numFmtId="0" fontId="24" fillId="36" borderId="15" xfId="0" applyFont="1" applyFill="1" applyBorder="1"/>
    <xf numFmtId="0" fontId="24" fillId="0" borderId="10" xfId="0" applyFont="1" applyBorder="1"/>
    <xf numFmtId="0" fontId="24" fillId="0" borderId="17" xfId="0" applyFont="1" applyBorder="1"/>
    <xf numFmtId="0" fontId="24" fillId="36" borderId="17" xfId="0" applyFont="1" applyFill="1" applyBorder="1"/>
    <xf numFmtId="0" fontId="24" fillId="0" borderId="12" xfId="0" applyFont="1" applyBorder="1"/>
    <xf numFmtId="0" fontId="24" fillId="0" borderId="16" xfId="0" applyFont="1" applyBorder="1"/>
    <xf numFmtId="0" fontId="24" fillId="36" borderId="16" xfId="0" applyFont="1" applyFill="1" applyBorder="1"/>
    <xf numFmtId="0" fontId="24" fillId="37" borderId="10" xfId="0" applyFont="1" applyFill="1" applyBorder="1"/>
    <xf numFmtId="0" fontId="24" fillId="37" borderId="15" xfId="0" applyFont="1" applyFill="1" applyBorder="1"/>
    <xf numFmtId="0" fontId="24" fillId="38" borderId="10" xfId="0" applyFont="1" applyFill="1" applyBorder="1"/>
    <xf numFmtId="0" fontId="24" fillId="37" borderId="17" xfId="0" applyFont="1" applyFill="1" applyBorder="1"/>
    <xf numFmtId="0" fontId="24" fillId="37" borderId="12" xfId="0" applyFont="1" applyFill="1" applyBorder="1"/>
    <xf numFmtId="0" fontId="24" fillId="38" borderId="12" xfId="0" applyFont="1" applyFill="1" applyBorder="1"/>
    <xf numFmtId="0" fontId="24" fillId="36" borderId="10" xfId="0" applyFont="1" applyFill="1" applyBorder="1"/>
    <xf numFmtId="0" fontId="24" fillId="43" borderId="15" xfId="0" applyFont="1" applyFill="1" applyBorder="1"/>
    <xf numFmtId="0" fontId="24" fillId="38" borderId="15" xfId="0" applyFont="1" applyFill="1" applyBorder="1"/>
    <xf numFmtId="0" fontId="24" fillId="41" borderId="10" xfId="0" applyFont="1" applyFill="1" applyBorder="1"/>
    <xf numFmtId="0" fontId="24" fillId="41" borderId="15" xfId="0" applyFont="1" applyFill="1" applyBorder="1"/>
    <xf numFmtId="0" fontId="24" fillId="41" borderId="12" xfId="0" applyFont="1" applyFill="1" applyBorder="1"/>
    <xf numFmtId="0" fontId="24" fillId="41" borderId="17" xfId="0" applyFont="1" applyFill="1" applyBorder="1"/>
    <xf numFmtId="0" fontId="24" fillId="43" borderId="17" xfId="0" applyFont="1" applyFill="1" applyBorder="1"/>
    <xf numFmtId="0" fontId="24" fillId="36" borderId="12" xfId="0" applyFont="1" applyFill="1" applyBorder="1"/>
    <xf numFmtId="0" fontId="20" fillId="44" borderId="10" xfId="0" applyFont="1" applyFill="1" applyBorder="1"/>
    <xf numFmtId="0" fontId="0" fillId="44" borderId="10" xfId="0" applyFill="1" applyBorder="1"/>
    <xf numFmtId="0" fontId="27" fillId="0" borderId="10" xfId="0" applyFont="1" applyBorder="1"/>
    <xf numFmtId="0" fontId="0" fillId="0" borderId="10" xfId="0" quotePrefix="1" applyBorder="1"/>
    <xf numFmtId="0" fontId="28" fillId="0" borderId="0" xfId="0" applyFont="1"/>
    <xf numFmtId="0" fontId="0" fillId="40" borderId="13" xfId="0" applyFill="1" applyBorder="1"/>
    <xf numFmtId="0" fontId="0" fillId="45" borderId="10" xfId="0" applyFill="1" applyBorder="1"/>
    <xf numFmtId="0" fontId="20" fillId="46" borderId="14" xfId="0" applyFont="1" applyFill="1" applyBorder="1"/>
    <xf numFmtId="0" fontId="27" fillId="40" borderId="15" xfId="0" applyFont="1" applyFill="1" applyBorder="1"/>
    <xf numFmtId="0" fontId="24" fillId="40" borderId="15" xfId="0" applyFont="1" applyFill="1" applyBorder="1"/>
    <xf numFmtId="0" fontId="25" fillId="0" borderId="0" xfId="0" applyFont="1"/>
    <xf numFmtId="0" fontId="27" fillId="0" borderId="0" xfId="0" applyFont="1"/>
    <xf numFmtId="0" fontId="27" fillId="0" borderId="12" xfId="0" applyFont="1" applyBorder="1"/>
    <xf numFmtId="0" fontId="29" fillId="0" borderId="12" xfId="0" applyFont="1" applyBorder="1"/>
    <xf numFmtId="0" fontId="0" fillId="37" borderId="10" xfId="0" applyFill="1" applyBorder="1"/>
    <xf numFmtId="0" fontId="30" fillId="37" borderId="14" xfId="0" applyFont="1" applyFill="1" applyBorder="1"/>
    <xf numFmtId="0" fontId="30" fillId="37" borderId="15" xfId="0" applyFont="1" applyFill="1" applyBorder="1"/>
    <xf numFmtId="0" fontId="30" fillId="37" borderId="10" xfId="0" applyFont="1" applyFill="1" applyBorder="1"/>
    <xf numFmtId="11" fontId="30" fillId="37" borderId="10" xfId="0" applyNumberFormat="1" applyFont="1" applyFill="1" applyBorder="1"/>
    <xf numFmtId="0" fontId="32" fillId="37" borderId="13" xfId="0" applyFont="1" applyFill="1" applyBorder="1"/>
    <xf numFmtId="0" fontId="32" fillId="37" borderId="15" xfId="0" applyFont="1" applyFill="1" applyBorder="1"/>
    <xf numFmtId="0" fontId="32" fillId="37" borderId="10" xfId="0" applyFont="1" applyFill="1" applyBorder="1"/>
    <xf numFmtId="0" fontId="24" fillId="0" borderId="14" xfId="0" applyFont="1" applyBorder="1"/>
    <xf numFmtId="0" fontId="24" fillId="0" borderId="19" xfId="0" applyFont="1" applyBorder="1"/>
    <xf numFmtId="0" fontId="27" fillId="0" borderId="19" xfId="0" applyFont="1" applyBorder="1"/>
    <xf numFmtId="0" fontId="0" fillId="0" borderId="14" xfId="0" applyBorder="1"/>
    <xf numFmtId="0" fontId="24" fillId="39" borderId="13" xfId="0" applyFont="1" applyFill="1" applyBorder="1"/>
    <xf numFmtId="0" fontId="27" fillId="39" borderId="13" xfId="0" applyFont="1" applyFill="1" applyBorder="1"/>
    <xf numFmtId="0" fontId="32" fillId="39" borderId="13" xfId="0" applyFont="1" applyFill="1" applyBorder="1"/>
    <xf numFmtId="0" fontId="27" fillId="38" borderId="12" xfId="0" applyFont="1" applyFill="1" applyBorder="1"/>
    <xf numFmtId="0" fontId="0" fillId="38" borderId="10" xfId="0" applyFill="1" applyBorder="1"/>
    <xf numFmtId="0" fontId="24" fillId="43" borderId="12" xfId="0" applyFont="1" applyFill="1" applyBorder="1"/>
    <xf numFmtId="0" fontId="27" fillId="43" borderId="12" xfId="0" applyFont="1" applyFill="1" applyBorder="1"/>
    <xf numFmtId="0" fontId="0" fillId="43" borderId="10" xfId="0" applyFill="1" applyBorder="1"/>
    <xf numFmtId="0" fontId="20" fillId="37" borderId="14" xfId="0" applyFont="1" applyFill="1" applyBorder="1"/>
    <xf numFmtId="0" fontId="20" fillId="37" borderId="15" xfId="0" applyFont="1" applyFill="1" applyBorder="1"/>
    <xf numFmtId="0" fontId="20" fillId="37" borderId="10" xfId="0" applyFont="1" applyFill="1" applyBorder="1"/>
    <xf numFmtId="11" fontId="20" fillId="37" borderId="10" xfId="0" applyNumberFormat="1" applyFont="1" applyFill="1" applyBorder="1"/>
    <xf numFmtId="0" fontId="33" fillId="47" borderId="20" xfId="0" applyFont="1" applyFill="1" applyBorder="1" applyAlignment="1">
      <alignment wrapText="1"/>
    </xf>
    <xf numFmtId="0" fontId="24" fillId="40" borderId="12" xfId="0" applyFont="1" applyFill="1" applyBorder="1"/>
    <xf numFmtId="0" fontId="27" fillId="40" borderId="12" xfId="0" applyFont="1" applyFill="1" applyBorder="1"/>
    <xf numFmtId="0" fontId="0" fillId="43" borderId="22" xfId="0" applyFill="1" applyBorder="1"/>
    <xf numFmtId="0" fontId="20" fillId="37" borderId="16" xfId="0" applyFont="1" applyFill="1" applyBorder="1"/>
    <xf numFmtId="0" fontId="0" fillId="37" borderId="16" xfId="0" applyFill="1" applyBorder="1"/>
    <xf numFmtId="0" fontId="24" fillId="37" borderId="13" xfId="0" applyFont="1" applyFill="1" applyBorder="1"/>
    <xf numFmtId="0" fontId="0" fillId="40" borderId="12" xfId="0" applyFill="1" applyBorder="1"/>
    <xf numFmtId="0" fontId="0" fillId="0" borderId="12" xfId="0" applyBorder="1"/>
    <xf numFmtId="0" fontId="20" fillId="0" borderId="23" xfId="0" applyFont="1" applyBorder="1"/>
    <xf numFmtId="0" fontId="34" fillId="0" borderId="10" xfId="0" applyFont="1" applyBorder="1" applyAlignment="1">
      <alignment horizontal="center" wrapText="1"/>
    </xf>
    <xf numFmtId="0" fontId="20" fillId="0" borderId="12" xfId="0" applyFont="1" applyBorder="1"/>
    <xf numFmtId="0" fontId="0" fillId="43" borderId="12" xfId="0" applyFill="1" applyBorder="1"/>
    <xf numFmtId="0" fontId="0" fillId="39" borderId="13" xfId="0" applyFill="1" applyBorder="1"/>
    <xf numFmtId="0" fontId="26" fillId="0" borderId="15" xfId="0" applyFont="1" applyBorder="1"/>
    <xf numFmtId="0" fontId="31" fillId="0" borderId="0" xfId="0" applyFont="1"/>
    <xf numFmtId="0" fontId="0" fillId="38" borderId="13" xfId="0" applyFill="1" applyBorder="1"/>
    <xf numFmtId="0" fontId="32" fillId="38" borderId="13" xfId="0" applyFont="1" applyFill="1" applyBorder="1"/>
    <xf numFmtId="0" fontId="24" fillId="38" borderId="17" xfId="0" applyFont="1" applyFill="1" applyBorder="1"/>
    <xf numFmtId="0" fontId="22" fillId="43" borderId="10" xfId="0" applyFont="1" applyFill="1" applyBorder="1" applyAlignment="1">
      <alignment wrapText="1"/>
    </xf>
    <xf numFmtId="0" fontId="24" fillId="43" borderId="16" xfId="0" applyFont="1" applyFill="1" applyBorder="1"/>
    <xf numFmtId="0" fontId="0" fillId="43" borderId="10" xfId="0" applyFill="1" applyBorder="1" applyAlignment="1">
      <alignment horizontal="right"/>
    </xf>
    <xf numFmtId="0" fontId="0" fillId="43" borderId="16" xfId="0" applyFill="1" applyBorder="1"/>
    <xf numFmtId="0" fontId="0" fillId="43" borderId="15" xfId="0" applyFill="1" applyBorder="1"/>
    <xf numFmtId="0" fontId="0" fillId="43" borderId="21" xfId="0" applyFill="1" applyBorder="1"/>
    <xf numFmtId="0" fontId="32" fillId="43" borderId="22" xfId="0" applyFont="1" applyFill="1" applyBorder="1"/>
    <xf numFmtId="0" fontId="24" fillId="43" borderId="10" xfId="0" applyFont="1" applyFill="1" applyBorder="1"/>
    <xf numFmtId="0" fontId="0" fillId="38" borderId="12" xfId="0" applyFill="1" applyBorder="1"/>
    <xf numFmtId="0" fontId="20" fillId="46" borderId="10" xfId="0" applyFont="1" applyFill="1" applyBorder="1"/>
    <xf numFmtId="0" fontId="0" fillId="0" borderId="10" xfId="0" applyFont="1" applyBorder="1"/>
    <xf numFmtId="0" fontId="20" fillId="46" borderId="23" xfId="0" applyFont="1" applyFill="1" applyBorder="1"/>
    <xf numFmtId="0" fontId="31" fillId="39" borderId="13" xfId="0" applyFont="1" applyFill="1" applyBorder="1"/>
    <xf numFmtId="0" fontId="23" fillId="39" borderId="13" xfId="0" applyFont="1" applyFill="1" applyBorder="1" applyAlignment="1">
      <alignment horizontal="center" wrapText="1"/>
    </xf>
    <xf numFmtId="0" fontId="25" fillId="39" borderId="13" xfId="0" applyFont="1" applyFill="1" applyBorder="1"/>
    <xf numFmtId="0" fontId="18" fillId="0" borderId="14" xfId="0" applyFont="1" applyBorder="1" applyAlignment="1">
      <alignment horizontal="center" wrapText="1"/>
    </xf>
    <xf numFmtId="0" fontId="24" fillId="0" borderId="23" xfId="0" applyFont="1" applyBorder="1"/>
    <xf numFmtId="0" fontId="24" fillId="0" borderId="24" xfId="0" applyFont="1" applyBorder="1"/>
    <xf numFmtId="0" fontId="24" fillId="0" borderId="25" xfId="0" applyFont="1" applyBorder="1"/>
    <xf numFmtId="0" fontId="0" fillId="0" borderId="26" xfId="0" applyBorder="1"/>
    <xf numFmtId="0" fontId="0" fillId="0" borderId="19" xfId="0" applyBorder="1"/>
    <xf numFmtId="0" fontId="24" fillId="37" borderId="23" xfId="0" applyFont="1" applyFill="1" applyBorder="1"/>
    <xf numFmtId="0" fontId="24" fillId="37" borderId="24" xfId="0" applyFont="1" applyFill="1" applyBorder="1"/>
    <xf numFmtId="0" fontId="0" fillId="0" borderId="25" xfId="0" applyBorder="1"/>
    <xf numFmtId="0" fontId="0" fillId="44" borderId="14" xfId="0" applyFill="1" applyBorder="1"/>
    <xf numFmtId="0" fontId="24" fillId="41" borderId="23" xfId="0" applyFont="1" applyFill="1" applyBorder="1"/>
    <xf numFmtId="0" fontId="24" fillId="41" borderId="24" xfId="0" applyFont="1" applyFill="1" applyBorder="1"/>
    <xf numFmtId="0" fontId="0" fillId="37" borderId="14" xfId="0" applyFill="1" applyBorder="1"/>
    <xf numFmtId="0" fontId="32" fillId="37" borderId="26" xfId="0" applyFont="1" applyFill="1" applyBorder="1"/>
    <xf numFmtId="0" fontId="16" fillId="0" borderId="27" xfId="0" applyFont="1" applyBorder="1" applyAlignment="1">
      <alignment horizontal="center" wrapText="1"/>
    </xf>
    <xf numFmtId="0" fontId="24" fillId="42" borderId="15" xfId="0" applyFont="1" applyFill="1" applyBorder="1"/>
    <xf numFmtId="0" fontId="0" fillId="35" borderId="15" xfId="0" applyFill="1" applyBorder="1"/>
    <xf numFmtId="0" fontId="0" fillId="0" borderId="21" xfId="0" applyBorder="1"/>
    <xf numFmtId="0" fontId="24" fillId="37" borderId="22" xfId="0" applyFont="1" applyFill="1" applyBorder="1"/>
    <xf numFmtId="0" fontId="0" fillId="0" borderId="22" xfId="0" applyBorder="1"/>
    <xf numFmtId="0" fontId="28" fillId="0" borderId="22" xfId="0" applyFont="1" applyBorder="1"/>
    <xf numFmtId="0" fontId="0" fillId="0" borderId="17" xfId="0" applyBorder="1"/>
    <xf numFmtId="0" fontId="0" fillId="37" borderId="15" xfId="0" applyFill="1" applyBorder="1"/>
    <xf numFmtId="0" fontId="24" fillId="42" borderId="28" xfId="0" applyFont="1" applyFill="1" applyBorder="1"/>
    <xf numFmtId="0" fontId="31" fillId="0" borderId="22" xfId="0" applyFont="1" applyBorder="1"/>
    <xf numFmtId="0" fontId="32" fillId="0" borderId="22" xfId="0" applyFont="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CCCCFF"/>
      <color rgb="FFEBEB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4"/>
  <sheetViews>
    <sheetView tabSelected="1" zoomScaleNormal="100" workbookViewId="0">
      <pane xSplit="1" topLeftCell="B1" activePane="topRight" state="frozen"/>
      <selection pane="topRight" activeCell="AD51" sqref="AD51"/>
    </sheetView>
  </sheetViews>
  <sheetFormatPr defaultColWidth="8.7109375" defaultRowHeight="15" x14ac:dyDescent="0.25"/>
  <cols>
    <col min="1" max="1" width="8.85546875" style="5" customWidth="1"/>
    <col min="2" max="2" width="10.5703125" style="5" customWidth="1"/>
    <col min="3" max="3" width="5.28515625" style="5" customWidth="1"/>
    <col min="4" max="6" width="8.7109375" style="5"/>
    <col min="7" max="7" width="18" style="5" customWidth="1"/>
    <col min="8" max="10" width="8.7109375" style="5"/>
    <col min="11" max="11" width="9.85546875" style="5" customWidth="1"/>
    <col min="12" max="14" width="8.7109375" style="5"/>
    <col min="15" max="15" width="12.42578125" style="5" customWidth="1"/>
    <col min="16" max="16" width="12.85546875" style="3" customWidth="1"/>
    <col min="17" max="17" width="8.7109375" style="91"/>
    <col min="18" max="18" width="11.140625" style="3" customWidth="1"/>
    <col min="19" max="19" width="8.7109375" style="3"/>
    <col min="20" max="20" width="11.140625" style="3" customWidth="1"/>
    <col min="21" max="21" width="8.7109375" style="3"/>
    <col min="22" max="22" width="14.7109375" style="3" customWidth="1"/>
    <col min="23" max="24" width="8.7109375" style="3"/>
    <col min="25" max="25" width="10" style="3" customWidth="1"/>
    <col min="26" max="26" width="10.42578125" style="3" customWidth="1"/>
    <col min="27" max="27" width="8.7109375" style="4"/>
    <col min="28" max="28" width="8.7109375" style="3"/>
    <col min="29" max="29" width="8.7109375" style="83"/>
    <col min="30" max="30" width="37.28515625" style="109" customWidth="1"/>
    <col min="31" max="31" width="11.28515625" style="29" customWidth="1"/>
    <col min="32" max="32" width="10.28515625" style="3" customWidth="1"/>
    <col min="33" max="16384" width="8.7109375" style="3"/>
  </cols>
  <sheetData>
    <row r="1" spans="1:32" ht="90.75" x14ac:dyDescent="0.3">
      <c r="A1" s="106" t="s">
        <v>0</v>
      </c>
      <c r="B1" s="1" t="s">
        <v>1</v>
      </c>
      <c r="C1" s="1" t="s">
        <v>2</v>
      </c>
      <c r="D1" s="1" t="s">
        <v>3</v>
      </c>
      <c r="E1" s="1" t="s">
        <v>4</v>
      </c>
      <c r="F1" s="1" t="s">
        <v>5</v>
      </c>
      <c r="G1" s="1" t="s">
        <v>6</v>
      </c>
      <c r="H1" s="2" t="s">
        <v>7</v>
      </c>
      <c r="I1" s="2" t="s">
        <v>8</v>
      </c>
      <c r="J1" s="2" t="s">
        <v>9</v>
      </c>
      <c r="K1" s="2" t="s">
        <v>10</v>
      </c>
      <c r="L1" s="2" t="s">
        <v>11</v>
      </c>
      <c r="M1" s="2" t="s">
        <v>12</v>
      </c>
      <c r="N1" s="2" t="s">
        <v>13</v>
      </c>
      <c r="O1" s="8" t="s">
        <v>14</v>
      </c>
      <c r="P1" s="7" t="s">
        <v>15</v>
      </c>
      <c r="Q1" s="115" t="s">
        <v>16</v>
      </c>
      <c r="R1" s="34" t="s">
        <v>17</v>
      </c>
      <c r="S1" s="34" t="s">
        <v>18</v>
      </c>
      <c r="T1" s="34" t="s">
        <v>19</v>
      </c>
      <c r="U1" s="34" t="s">
        <v>20</v>
      </c>
      <c r="V1" s="34" t="s">
        <v>21</v>
      </c>
      <c r="W1" s="34" t="s">
        <v>22</v>
      </c>
      <c r="X1" s="34" t="s">
        <v>23</v>
      </c>
      <c r="Y1" s="34" t="s">
        <v>24</v>
      </c>
      <c r="Z1" s="34" t="s">
        <v>25</v>
      </c>
      <c r="AA1" s="9" t="s">
        <v>26</v>
      </c>
      <c r="AB1" s="34" t="s">
        <v>27</v>
      </c>
      <c r="AC1" s="130" t="s">
        <v>28</v>
      </c>
      <c r="AD1" s="128" t="s">
        <v>29</v>
      </c>
      <c r="AE1" s="144" t="s">
        <v>30</v>
      </c>
      <c r="AF1" s="10" t="s">
        <v>31</v>
      </c>
    </row>
    <row r="2" spans="1:32" x14ac:dyDescent="0.25">
      <c r="A2" s="105">
        <f>1</f>
        <v>1</v>
      </c>
      <c r="B2" s="13">
        <v>1</v>
      </c>
      <c r="C2" s="14" t="s">
        <v>32</v>
      </c>
      <c r="D2" s="5">
        <v>1</v>
      </c>
      <c r="E2" s="5">
        <v>1032</v>
      </c>
      <c r="F2" s="5">
        <v>1032</v>
      </c>
      <c r="G2" s="5" t="s">
        <v>33</v>
      </c>
      <c r="H2" s="5" t="s">
        <v>34</v>
      </c>
      <c r="I2" s="5" t="s">
        <v>35</v>
      </c>
      <c r="J2" s="5">
        <v>1574</v>
      </c>
      <c r="K2" s="6">
        <v>0</v>
      </c>
      <c r="L2" s="5">
        <v>93.59</v>
      </c>
      <c r="M2" s="5">
        <v>343</v>
      </c>
      <c r="N2" s="5">
        <v>100</v>
      </c>
      <c r="O2" s="20" t="s">
        <v>36</v>
      </c>
      <c r="P2" s="35" t="s">
        <v>36</v>
      </c>
      <c r="Q2" s="50" t="s">
        <v>36</v>
      </c>
      <c r="R2" s="35">
        <v>1</v>
      </c>
      <c r="S2" s="35" t="s">
        <v>37</v>
      </c>
      <c r="T2" s="35" t="s">
        <v>38</v>
      </c>
      <c r="U2" s="35" t="s">
        <v>39</v>
      </c>
      <c r="V2" s="35" t="s">
        <v>40</v>
      </c>
      <c r="W2" s="35">
        <v>1032</v>
      </c>
      <c r="X2" s="35" t="s">
        <v>41</v>
      </c>
      <c r="Y2" s="35" t="s">
        <v>42</v>
      </c>
      <c r="Z2" s="35" t="s">
        <v>43</v>
      </c>
      <c r="AA2" s="36">
        <v>1</v>
      </c>
      <c r="AB2" s="37" t="s">
        <v>44</v>
      </c>
      <c r="AC2" s="131" t="s">
        <v>45</v>
      </c>
      <c r="AD2" s="84" t="s">
        <v>46</v>
      </c>
      <c r="AE2" s="62" t="s">
        <v>47</v>
      </c>
    </row>
    <row r="3" spans="1:32" x14ac:dyDescent="0.25">
      <c r="A3" s="105">
        <f t="shared" ref="A3:A8" si="0">A2+1</f>
        <v>2</v>
      </c>
      <c r="B3" s="13">
        <v>2</v>
      </c>
      <c r="C3" s="14" t="s">
        <v>32</v>
      </c>
      <c r="D3" s="5">
        <v>1099</v>
      </c>
      <c r="E3" s="5">
        <v>2844</v>
      </c>
      <c r="F3" s="5">
        <v>1746</v>
      </c>
      <c r="G3" s="5" t="s">
        <v>48</v>
      </c>
      <c r="H3" s="5" t="s">
        <v>49</v>
      </c>
      <c r="I3" s="5" t="s">
        <v>50</v>
      </c>
      <c r="J3" s="5">
        <v>2706</v>
      </c>
      <c r="K3" s="6">
        <v>0</v>
      </c>
      <c r="L3" s="5">
        <v>93.12</v>
      </c>
      <c r="M3" s="5">
        <v>581</v>
      </c>
      <c r="N3" s="5">
        <v>100</v>
      </c>
      <c r="O3" s="23" t="s">
        <v>36</v>
      </c>
      <c r="P3" s="38" t="s">
        <v>36</v>
      </c>
      <c r="Q3" s="56" t="s">
        <v>36</v>
      </c>
      <c r="R3" s="38">
        <v>1099</v>
      </c>
      <c r="S3" s="38" t="s">
        <v>37</v>
      </c>
      <c r="T3" s="38" t="s">
        <v>51</v>
      </c>
      <c r="U3" s="38" t="s">
        <v>39</v>
      </c>
      <c r="V3" s="38" t="s">
        <v>40</v>
      </c>
      <c r="W3" s="38">
        <v>1746</v>
      </c>
      <c r="X3" s="38" t="s">
        <v>52</v>
      </c>
      <c r="Y3" s="38" t="s">
        <v>53</v>
      </c>
      <c r="Z3" s="38" t="s">
        <v>43</v>
      </c>
      <c r="AA3" s="39">
        <v>1099</v>
      </c>
      <c r="AB3" s="40" t="s">
        <v>54</v>
      </c>
      <c r="AC3" s="132" t="s">
        <v>55</v>
      </c>
      <c r="AD3" s="84" t="s">
        <v>56</v>
      </c>
    </row>
    <row r="4" spans="1:32" x14ac:dyDescent="0.25">
      <c r="A4" s="105">
        <f t="shared" si="0"/>
        <v>3</v>
      </c>
      <c r="B4" s="13">
        <v>3</v>
      </c>
      <c r="C4" s="14" t="s">
        <v>32</v>
      </c>
      <c r="D4" s="5">
        <v>2930</v>
      </c>
      <c r="E4" s="5">
        <v>3208</v>
      </c>
      <c r="F4" s="5">
        <v>279</v>
      </c>
      <c r="G4" s="5" t="s">
        <v>57</v>
      </c>
      <c r="H4" s="5" t="s">
        <v>58</v>
      </c>
      <c r="I4" s="5" t="s">
        <v>59</v>
      </c>
      <c r="J4" s="5">
        <v>328</v>
      </c>
      <c r="K4" s="6">
        <v>2.7400000000000001E-37</v>
      </c>
      <c r="L4" s="5">
        <v>79.349999999999994</v>
      </c>
      <c r="M4" s="5">
        <v>92</v>
      </c>
      <c r="N4" s="5">
        <v>100</v>
      </c>
      <c r="O4" s="33" t="s">
        <v>60</v>
      </c>
      <c r="P4" s="41" t="s">
        <v>61</v>
      </c>
      <c r="Q4" s="116" t="s">
        <v>36</v>
      </c>
      <c r="R4" s="41">
        <v>2930</v>
      </c>
      <c r="S4" s="41" t="s">
        <v>37</v>
      </c>
      <c r="T4" s="41" t="s">
        <v>62</v>
      </c>
      <c r="U4" s="41" t="s">
        <v>63</v>
      </c>
      <c r="V4" s="41" t="s">
        <v>64</v>
      </c>
      <c r="W4" s="41" t="s">
        <v>65</v>
      </c>
      <c r="X4" s="41" t="s">
        <v>66</v>
      </c>
      <c r="Y4" s="41" t="s">
        <v>67</v>
      </c>
      <c r="Z4" s="41" t="s">
        <v>68</v>
      </c>
      <c r="AA4" s="42" t="s">
        <v>69</v>
      </c>
      <c r="AB4" s="31" t="s">
        <v>70</v>
      </c>
      <c r="AC4" s="133" t="s">
        <v>71</v>
      </c>
      <c r="AD4" s="129" t="s">
        <v>46</v>
      </c>
      <c r="AE4" s="29" t="s">
        <v>72</v>
      </c>
    </row>
    <row r="5" spans="1:32" x14ac:dyDescent="0.25">
      <c r="A5" s="126">
        <f t="shared" si="0"/>
        <v>4</v>
      </c>
      <c r="B5" s="65">
        <v>4</v>
      </c>
      <c r="C5" s="14" t="s">
        <v>32</v>
      </c>
      <c r="D5" s="5">
        <v>3226</v>
      </c>
      <c r="E5" s="5">
        <v>3693</v>
      </c>
      <c r="F5" s="5">
        <v>468</v>
      </c>
      <c r="G5" s="5" t="s">
        <v>73</v>
      </c>
      <c r="H5" s="5" t="s">
        <v>74</v>
      </c>
      <c r="I5" s="5" t="s">
        <v>75</v>
      </c>
      <c r="J5" s="5">
        <v>503</v>
      </c>
      <c r="K5" s="6">
        <v>0</v>
      </c>
      <c r="L5" s="5">
        <v>76.319999999999993</v>
      </c>
      <c r="M5" s="5">
        <v>153</v>
      </c>
      <c r="N5" s="13">
        <v>98.7</v>
      </c>
      <c r="O5" s="27" t="s">
        <v>76</v>
      </c>
      <c r="P5" s="27" t="s">
        <v>77</v>
      </c>
      <c r="Q5" s="28" t="s">
        <v>76</v>
      </c>
      <c r="R5" s="63">
        <v>3205</v>
      </c>
      <c r="S5" s="27">
        <v>489</v>
      </c>
      <c r="T5" s="27" t="s">
        <v>78</v>
      </c>
      <c r="U5" s="27" t="s">
        <v>79</v>
      </c>
      <c r="V5" s="27" t="s">
        <v>80</v>
      </c>
      <c r="W5" s="27" t="s">
        <v>81</v>
      </c>
      <c r="X5" s="27" t="s">
        <v>82</v>
      </c>
      <c r="Y5" s="27" t="s">
        <v>83</v>
      </c>
      <c r="Z5" s="27" t="s">
        <v>84</v>
      </c>
      <c r="AA5" s="63">
        <v>3205</v>
      </c>
      <c r="AB5" s="27" t="s">
        <v>85</v>
      </c>
      <c r="AC5" s="134" t="s">
        <v>86</v>
      </c>
      <c r="AD5" s="129" t="s">
        <v>46</v>
      </c>
      <c r="AE5" s="29" t="s">
        <v>87</v>
      </c>
      <c r="AF5" s="3" t="s">
        <v>88</v>
      </c>
    </row>
    <row r="6" spans="1:32" x14ac:dyDescent="0.25">
      <c r="A6" s="105">
        <f t="shared" si="0"/>
        <v>5</v>
      </c>
      <c r="B6" s="13">
        <v>5</v>
      </c>
      <c r="C6" s="14" t="s">
        <v>32</v>
      </c>
      <c r="D6" s="5">
        <v>3708</v>
      </c>
      <c r="E6" s="5">
        <v>3980</v>
      </c>
      <c r="F6" s="5">
        <v>273</v>
      </c>
      <c r="G6" s="5" t="s">
        <v>89</v>
      </c>
      <c r="H6" s="5" t="s">
        <v>90</v>
      </c>
      <c r="I6" s="5" t="s">
        <v>91</v>
      </c>
      <c r="J6" s="5">
        <v>317</v>
      </c>
      <c r="K6" s="6">
        <v>1.49E-35</v>
      </c>
      <c r="L6" s="5">
        <v>78.89</v>
      </c>
      <c r="M6" s="5">
        <v>90</v>
      </c>
      <c r="N6" s="5">
        <v>92.8</v>
      </c>
      <c r="O6" s="107" t="s">
        <v>36</v>
      </c>
      <c r="P6" s="104" t="s">
        <v>36</v>
      </c>
      <c r="Q6" s="108" t="s">
        <v>36</v>
      </c>
      <c r="R6" s="103">
        <v>3690</v>
      </c>
      <c r="S6" s="104">
        <v>291</v>
      </c>
      <c r="T6" s="104" t="s">
        <v>92</v>
      </c>
      <c r="U6" s="104" t="s">
        <v>93</v>
      </c>
      <c r="V6" s="104" t="s">
        <v>94</v>
      </c>
      <c r="W6" s="104">
        <v>291</v>
      </c>
      <c r="X6" s="104" t="s">
        <v>95</v>
      </c>
      <c r="Y6" s="104" t="s">
        <v>96</v>
      </c>
      <c r="Z6" s="104" t="s">
        <v>97</v>
      </c>
      <c r="AA6" s="103">
        <v>3690</v>
      </c>
      <c r="AB6" s="104" t="s">
        <v>98</v>
      </c>
      <c r="AC6" s="135" t="s">
        <v>99</v>
      </c>
      <c r="AD6" s="129" t="s">
        <v>46</v>
      </c>
      <c r="AE6" s="62" t="s">
        <v>100</v>
      </c>
    </row>
    <row r="7" spans="1:32" x14ac:dyDescent="0.25">
      <c r="A7" s="105">
        <f t="shared" si="0"/>
        <v>6</v>
      </c>
      <c r="B7" s="13">
        <v>6</v>
      </c>
      <c r="C7" s="14" t="s">
        <v>32</v>
      </c>
      <c r="D7" s="5">
        <v>3980</v>
      </c>
      <c r="E7" s="5">
        <v>4480</v>
      </c>
      <c r="F7" s="5">
        <v>501</v>
      </c>
      <c r="G7" s="5" t="s">
        <v>101</v>
      </c>
      <c r="H7" s="5" t="s">
        <v>102</v>
      </c>
      <c r="I7" s="5" t="s">
        <v>103</v>
      </c>
      <c r="J7" s="5">
        <v>579</v>
      </c>
      <c r="K7" s="6">
        <v>0</v>
      </c>
      <c r="L7" s="5">
        <v>78.11</v>
      </c>
      <c r="M7" s="5">
        <v>170</v>
      </c>
      <c r="N7" s="5">
        <v>100</v>
      </c>
      <c r="O7" s="5" t="s">
        <v>36</v>
      </c>
      <c r="P7" s="3" t="s">
        <v>104</v>
      </c>
      <c r="Q7" s="91" t="s">
        <v>105</v>
      </c>
      <c r="R7" s="3">
        <f t="shared" ref="R7:R61" si="1">IF(C7="F", D7, E7)</f>
        <v>3980</v>
      </c>
      <c r="S7" s="3" t="s">
        <v>37</v>
      </c>
      <c r="T7" s="3" t="s">
        <v>106</v>
      </c>
      <c r="U7" s="3" t="s">
        <v>39</v>
      </c>
      <c r="V7" s="3" t="s">
        <v>107</v>
      </c>
      <c r="W7" s="3">
        <v>501</v>
      </c>
      <c r="X7" s="3" t="s">
        <v>108</v>
      </c>
      <c r="Y7" s="3" t="s">
        <v>109</v>
      </c>
      <c r="Z7" s="3" t="s">
        <v>110</v>
      </c>
      <c r="AA7" s="4">
        <v>3980</v>
      </c>
      <c r="AB7" s="3" t="s">
        <v>111</v>
      </c>
      <c r="AC7" s="83" t="s">
        <v>112</v>
      </c>
      <c r="AD7" s="129" t="s">
        <v>46</v>
      </c>
      <c r="AE7" s="29" t="s">
        <v>113</v>
      </c>
    </row>
    <row r="8" spans="1:32" x14ac:dyDescent="0.25">
      <c r="A8" s="105">
        <f t="shared" si="0"/>
        <v>7</v>
      </c>
      <c r="B8" s="13">
        <v>7</v>
      </c>
      <c r="C8" s="14" t="s">
        <v>32</v>
      </c>
      <c r="D8" s="5">
        <v>4480</v>
      </c>
      <c r="E8" s="5">
        <v>4746</v>
      </c>
      <c r="F8" s="5">
        <v>267</v>
      </c>
      <c r="G8" s="5" t="s">
        <v>114</v>
      </c>
      <c r="H8" s="5" t="s">
        <v>115</v>
      </c>
      <c r="I8" s="5" t="s">
        <v>116</v>
      </c>
      <c r="J8" s="5">
        <v>297</v>
      </c>
      <c r="K8" s="6">
        <v>1.11E-32</v>
      </c>
      <c r="L8" s="5">
        <v>78.41</v>
      </c>
      <c r="M8" s="5">
        <v>88</v>
      </c>
      <c r="N8" s="5">
        <v>100</v>
      </c>
      <c r="O8" s="5" t="s">
        <v>36</v>
      </c>
      <c r="P8" s="3" t="s">
        <v>104</v>
      </c>
      <c r="Q8" s="91" t="s">
        <v>76</v>
      </c>
      <c r="R8" s="3">
        <f>IF(C8="F", D8, E8)</f>
        <v>4480</v>
      </c>
      <c r="S8" s="3" t="s">
        <v>37</v>
      </c>
      <c r="T8" s="3" t="s">
        <v>117</v>
      </c>
      <c r="U8" s="3" t="s">
        <v>118</v>
      </c>
      <c r="V8" s="3" t="s">
        <v>107</v>
      </c>
      <c r="W8" s="3">
        <v>267</v>
      </c>
      <c r="X8" s="3" t="s">
        <v>119</v>
      </c>
      <c r="Y8" s="3" t="s">
        <v>109</v>
      </c>
      <c r="Z8" s="3" t="s">
        <v>120</v>
      </c>
      <c r="AA8" s="4">
        <v>4480</v>
      </c>
      <c r="AB8" s="3" t="s">
        <v>121</v>
      </c>
      <c r="AC8" s="83" t="s">
        <v>122</v>
      </c>
      <c r="AD8" s="109" t="s">
        <v>123</v>
      </c>
      <c r="AE8" s="29" t="s">
        <v>124</v>
      </c>
    </row>
    <row r="9" spans="1:32" x14ac:dyDescent="0.25">
      <c r="B9" s="13">
        <v>8</v>
      </c>
      <c r="C9" s="14" t="s">
        <v>125</v>
      </c>
      <c r="D9" s="5">
        <v>4593</v>
      </c>
      <c r="E9" s="5">
        <v>4838</v>
      </c>
      <c r="F9" s="5">
        <v>246</v>
      </c>
      <c r="G9" s="5" t="s">
        <v>126</v>
      </c>
      <c r="H9" s="60" t="s">
        <v>127</v>
      </c>
      <c r="O9" s="5" t="s">
        <v>128</v>
      </c>
      <c r="P9" s="3" t="s">
        <v>129</v>
      </c>
      <c r="Q9" s="91" t="s">
        <v>130</v>
      </c>
      <c r="R9" s="64" t="s">
        <v>131</v>
      </c>
      <c r="AF9" s="3" t="s">
        <v>132</v>
      </c>
    </row>
    <row r="10" spans="1:32" x14ac:dyDescent="0.25">
      <c r="A10" s="105">
        <f>A8+1</f>
        <v>8</v>
      </c>
      <c r="B10" s="13">
        <v>9</v>
      </c>
      <c r="C10" s="14" t="s">
        <v>32</v>
      </c>
      <c r="D10" s="5">
        <v>4833</v>
      </c>
      <c r="E10" s="5">
        <v>5042</v>
      </c>
      <c r="F10" s="5">
        <v>210</v>
      </c>
      <c r="G10" s="5" t="s">
        <v>133</v>
      </c>
      <c r="H10" s="5" t="s">
        <v>134</v>
      </c>
      <c r="I10" s="5" t="s">
        <v>135</v>
      </c>
      <c r="J10" s="5">
        <v>188</v>
      </c>
      <c r="K10" s="6">
        <v>2.5099999999999999E-16</v>
      </c>
      <c r="L10" s="5">
        <v>67.19</v>
      </c>
      <c r="M10" s="5">
        <v>64</v>
      </c>
      <c r="N10" s="5">
        <v>68.099999999999994</v>
      </c>
      <c r="O10" s="5" t="s">
        <v>36</v>
      </c>
      <c r="P10" s="3" t="s">
        <v>104</v>
      </c>
      <c r="Q10" s="91" t="s">
        <v>76</v>
      </c>
      <c r="R10" s="22">
        <v>4743</v>
      </c>
      <c r="S10" s="3">
        <v>300</v>
      </c>
      <c r="T10" s="3" t="s">
        <v>136</v>
      </c>
      <c r="U10" s="3" t="s">
        <v>137</v>
      </c>
      <c r="V10" s="3" t="s">
        <v>107</v>
      </c>
      <c r="W10" s="3">
        <v>300</v>
      </c>
      <c r="X10" s="3" t="s">
        <v>138</v>
      </c>
      <c r="Y10" s="3" t="s">
        <v>139</v>
      </c>
      <c r="Z10" s="3" t="s">
        <v>140</v>
      </c>
      <c r="AA10" s="22">
        <v>4743</v>
      </c>
      <c r="AB10" s="3" t="s">
        <v>141</v>
      </c>
      <c r="AC10" s="83" t="s">
        <v>142</v>
      </c>
      <c r="AD10" s="129" t="s">
        <v>46</v>
      </c>
      <c r="AE10" s="29" t="s">
        <v>113</v>
      </c>
      <c r="AF10" s="61"/>
    </row>
    <row r="11" spans="1:32" x14ac:dyDescent="0.25">
      <c r="A11" s="105">
        <f t="shared" ref="A11:A19" si="2">A10+1</f>
        <v>9</v>
      </c>
      <c r="B11" s="13">
        <v>10</v>
      </c>
      <c r="C11" s="14" t="s">
        <v>32</v>
      </c>
      <c r="D11" s="5">
        <v>5170</v>
      </c>
      <c r="E11" s="5">
        <v>5508</v>
      </c>
      <c r="F11" s="5">
        <v>339</v>
      </c>
      <c r="G11" s="5" t="s">
        <v>143</v>
      </c>
      <c r="H11" s="5" t="s">
        <v>144</v>
      </c>
      <c r="I11" s="5" t="s">
        <v>145</v>
      </c>
      <c r="J11" s="5">
        <v>295</v>
      </c>
      <c r="K11" s="6">
        <v>1.1800000000000001E-31</v>
      </c>
      <c r="L11" s="5">
        <v>69</v>
      </c>
      <c r="M11" s="5">
        <v>113</v>
      </c>
      <c r="N11" s="5">
        <v>89.3</v>
      </c>
      <c r="O11" s="15" t="s">
        <v>146</v>
      </c>
      <c r="P11" s="3" t="s">
        <v>147</v>
      </c>
      <c r="Q11" s="117" t="s">
        <v>146</v>
      </c>
      <c r="R11" s="5">
        <f t="shared" si="1"/>
        <v>5170</v>
      </c>
      <c r="S11" s="3" t="s">
        <v>148</v>
      </c>
      <c r="T11" s="3" t="s">
        <v>149</v>
      </c>
      <c r="U11" s="3" t="s">
        <v>150</v>
      </c>
      <c r="V11" s="3" t="s">
        <v>151</v>
      </c>
      <c r="W11" s="3" t="s">
        <v>152</v>
      </c>
      <c r="X11" s="43" t="s">
        <v>153</v>
      </c>
      <c r="Y11" s="3" t="s">
        <v>154</v>
      </c>
      <c r="Z11" s="3" t="s">
        <v>155</v>
      </c>
      <c r="AA11" s="4" t="s">
        <v>156</v>
      </c>
      <c r="AB11" s="3" t="s">
        <v>157</v>
      </c>
      <c r="AC11" s="83" t="s">
        <v>158</v>
      </c>
      <c r="AD11" s="129" t="s">
        <v>46</v>
      </c>
      <c r="AE11" s="29" t="s">
        <v>113</v>
      </c>
    </row>
    <row r="12" spans="1:32" x14ac:dyDescent="0.25">
      <c r="A12" s="105">
        <f t="shared" si="2"/>
        <v>10</v>
      </c>
      <c r="B12" s="92">
        <v>11</v>
      </c>
      <c r="C12" s="14" t="s">
        <v>32</v>
      </c>
      <c r="D12" s="5">
        <v>5524</v>
      </c>
      <c r="E12" s="5">
        <v>6123</v>
      </c>
      <c r="F12" s="5">
        <v>600</v>
      </c>
      <c r="G12" s="5" t="s">
        <v>159</v>
      </c>
      <c r="H12" s="5" t="s">
        <v>160</v>
      </c>
      <c r="I12" s="5" t="s">
        <v>161</v>
      </c>
      <c r="J12" s="5">
        <v>719</v>
      </c>
      <c r="K12" s="6">
        <v>0</v>
      </c>
      <c r="L12" s="5">
        <v>90.06</v>
      </c>
      <c r="M12" s="5">
        <v>182</v>
      </c>
      <c r="N12" s="5">
        <v>100</v>
      </c>
      <c r="O12" s="16" t="s">
        <v>162</v>
      </c>
      <c r="P12" s="44" t="s">
        <v>163</v>
      </c>
      <c r="Q12" s="91" t="s">
        <v>76</v>
      </c>
      <c r="R12" s="5">
        <f t="shared" si="1"/>
        <v>5524</v>
      </c>
      <c r="S12" s="43" t="s">
        <v>37</v>
      </c>
      <c r="T12" s="44" t="s">
        <v>164</v>
      </c>
      <c r="U12" s="44" t="s">
        <v>165</v>
      </c>
      <c r="V12" s="44" t="s">
        <v>166</v>
      </c>
      <c r="W12" s="44" t="s">
        <v>167</v>
      </c>
      <c r="X12" s="44" t="s">
        <v>168</v>
      </c>
      <c r="Y12" s="44" t="s">
        <v>169</v>
      </c>
      <c r="Z12" s="44" t="s">
        <v>170</v>
      </c>
      <c r="AA12" s="45">
        <v>5524</v>
      </c>
      <c r="AB12" s="44" t="s">
        <v>171</v>
      </c>
      <c r="AC12" s="136" t="s">
        <v>172</v>
      </c>
      <c r="AD12" s="129" t="s">
        <v>46</v>
      </c>
      <c r="AE12" s="29" t="s">
        <v>113</v>
      </c>
    </row>
    <row r="13" spans="1:32" x14ac:dyDescent="0.25">
      <c r="A13" s="105">
        <f t="shared" si="2"/>
        <v>11</v>
      </c>
      <c r="B13" s="13">
        <v>12</v>
      </c>
      <c r="C13" s="14" t="s">
        <v>32</v>
      </c>
      <c r="D13" s="5">
        <v>6127</v>
      </c>
      <c r="E13" s="5">
        <v>6606</v>
      </c>
      <c r="F13" s="5">
        <v>480</v>
      </c>
      <c r="G13" s="5" t="s">
        <v>173</v>
      </c>
      <c r="H13" s="5" t="s">
        <v>174</v>
      </c>
      <c r="I13" s="5" t="s">
        <v>175</v>
      </c>
      <c r="J13" s="5">
        <v>346</v>
      </c>
      <c r="K13" s="6">
        <v>3.7199999999999999E-38</v>
      </c>
      <c r="L13" s="5">
        <v>94.06</v>
      </c>
      <c r="M13" s="5">
        <v>102</v>
      </c>
      <c r="N13" s="5">
        <v>71.099999999999994</v>
      </c>
      <c r="O13" s="17" t="s">
        <v>176</v>
      </c>
      <c r="P13" s="46" t="s">
        <v>177</v>
      </c>
      <c r="Q13" s="91" t="s">
        <v>76</v>
      </c>
      <c r="R13" s="5">
        <f t="shared" si="1"/>
        <v>6127</v>
      </c>
      <c r="S13" s="47" t="s">
        <v>37</v>
      </c>
      <c r="T13" s="46" t="s">
        <v>178</v>
      </c>
      <c r="U13" s="46" t="s">
        <v>150</v>
      </c>
      <c r="V13" s="46" t="s">
        <v>179</v>
      </c>
      <c r="W13" s="46" t="s">
        <v>180</v>
      </c>
      <c r="X13" s="46" t="s">
        <v>181</v>
      </c>
      <c r="Y13" s="46" t="s">
        <v>182</v>
      </c>
      <c r="Z13" s="46" t="s">
        <v>183</v>
      </c>
      <c r="AA13" s="48">
        <v>6127</v>
      </c>
      <c r="AB13" s="46" t="s">
        <v>171</v>
      </c>
      <c r="AC13" s="137" t="s">
        <v>184</v>
      </c>
      <c r="AD13" s="129" t="s">
        <v>46</v>
      </c>
      <c r="AE13" s="29" t="s">
        <v>113</v>
      </c>
    </row>
    <row r="14" spans="1:32" x14ac:dyDescent="0.25">
      <c r="A14" s="105">
        <f t="shared" si="2"/>
        <v>12</v>
      </c>
      <c r="B14" s="13">
        <v>13</v>
      </c>
      <c r="C14" s="14" t="s">
        <v>32</v>
      </c>
      <c r="D14" s="5">
        <v>6599</v>
      </c>
      <c r="E14" s="5">
        <v>6970</v>
      </c>
      <c r="F14" s="5">
        <v>372</v>
      </c>
      <c r="G14" s="5" t="s">
        <v>185</v>
      </c>
      <c r="H14" s="5" t="s">
        <v>186</v>
      </c>
      <c r="I14" s="5" t="s">
        <v>187</v>
      </c>
      <c r="J14" s="5">
        <v>515</v>
      </c>
      <c r="K14" s="6">
        <v>0</v>
      </c>
      <c r="L14" s="5">
        <v>86.67</v>
      </c>
      <c r="M14" s="5">
        <v>120</v>
      </c>
      <c r="N14" s="5">
        <v>98.4</v>
      </c>
      <c r="O14" s="17" t="s">
        <v>188</v>
      </c>
      <c r="P14" s="46" t="s">
        <v>189</v>
      </c>
      <c r="Q14" s="91" t="s">
        <v>76</v>
      </c>
      <c r="R14" s="5">
        <f t="shared" si="1"/>
        <v>6599</v>
      </c>
      <c r="S14" s="47" t="s">
        <v>37</v>
      </c>
      <c r="T14" s="46" t="s">
        <v>190</v>
      </c>
      <c r="U14" s="46" t="s">
        <v>150</v>
      </c>
      <c r="V14" s="46" t="s">
        <v>191</v>
      </c>
      <c r="W14" s="46" t="s">
        <v>192</v>
      </c>
      <c r="X14" s="46" t="s">
        <v>193</v>
      </c>
      <c r="Y14" s="46" t="s">
        <v>194</v>
      </c>
      <c r="Z14" s="46" t="s">
        <v>195</v>
      </c>
      <c r="AA14" s="48">
        <v>6599</v>
      </c>
      <c r="AB14" s="46" t="s">
        <v>171</v>
      </c>
      <c r="AC14" s="137" t="s">
        <v>196</v>
      </c>
      <c r="AD14" s="129" t="s">
        <v>46</v>
      </c>
      <c r="AE14" s="29" t="s">
        <v>113</v>
      </c>
    </row>
    <row r="15" spans="1:32" x14ac:dyDescent="0.25">
      <c r="A15" s="105">
        <f t="shared" si="2"/>
        <v>13</v>
      </c>
      <c r="B15" s="13">
        <v>14</v>
      </c>
      <c r="C15" s="14" t="s">
        <v>32</v>
      </c>
      <c r="D15" s="5">
        <v>6967</v>
      </c>
      <c r="E15" s="5">
        <v>7356</v>
      </c>
      <c r="F15" s="5">
        <v>390</v>
      </c>
      <c r="G15" s="5" t="s">
        <v>197</v>
      </c>
      <c r="H15" s="5" t="s">
        <v>198</v>
      </c>
      <c r="I15" s="5" t="s">
        <v>199</v>
      </c>
      <c r="J15" s="5">
        <v>520</v>
      </c>
      <c r="K15" s="6">
        <v>0</v>
      </c>
      <c r="L15" s="5">
        <v>86.82</v>
      </c>
      <c r="M15" s="5">
        <v>129</v>
      </c>
      <c r="N15" s="5">
        <v>100</v>
      </c>
      <c r="O15" s="17" t="s">
        <v>200</v>
      </c>
      <c r="P15" s="46" t="s">
        <v>201</v>
      </c>
      <c r="Q15" s="91" t="s">
        <v>76</v>
      </c>
      <c r="R15" s="5">
        <f t="shared" si="1"/>
        <v>6967</v>
      </c>
      <c r="S15" s="47" t="s">
        <v>37</v>
      </c>
      <c r="T15" s="46" t="s">
        <v>202</v>
      </c>
      <c r="U15" s="46" t="s">
        <v>150</v>
      </c>
      <c r="V15" s="46" t="s">
        <v>203</v>
      </c>
      <c r="W15" s="46" t="s">
        <v>204</v>
      </c>
      <c r="X15" s="46" t="s">
        <v>205</v>
      </c>
      <c r="Y15" s="46" t="s">
        <v>206</v>
      </c>
      <c r="Z15" s="46" t="s">
        <v>207</v>
      </c>
      <c r="AA15" s="48">
        <v>6967</v>
      </c>
      <c r="AB15" s="46" t="s">
        <v>208</v>
      </c>
      <c r="AC15" s="137" t="s">
        <v>209</v>
      </c>
      <c r="AD15" s="84" t="s">
        <v>210</v>
      </c>
      <c r="AE15" s="29" t="s">
        <v>211</v>
      </c>
    </row>
    <row r="16" spans="1:32" x14ac:dyDescent="0.25">
      <c r="A16" s="105">
        <f t="shared" si="2"/>
        <v>14</v>
      </c>
      <c r="B16" s="13">
        <v>15</v>
      </c>
      <c r="C16" s="14" t="s">
        <v>32</v>
      </c>
      <c r="D16" s="5">
        <v>7353</v>
      </c>
      <c r="E16" s="5">
        <v>7952</v>
      </c>
      <c r="F16" s="5">
        <v>600</v>
      </c>
      <c r="G16" s="5" t="s">
        <v>212</v>
      </c>
      <c r="H16" s="5" t="s">
        <v>213</v>
      </c>
      <c r="I16" s="5" t="s">
        <v>214</v>
      </c>
      <c r="J16" s="5">
        <v>360</v>
      </c>
      <c r="K16" s="6">
        <v>6.1499999999999997E-39</v>
      </c>
      <c r="L16" s="5">
        <v>64.81</v>
      </c>
      <c r="M16" s="5">
        <v>167</v>
      </c>
      <c r="N16" s="5">
        <v>82.7</v>
      </c>
      <c r="O16" s="17" t="s">
        <v>215</v>
      </c>
      <c r="P16" s="46" t="s">
        <v>201</v>
      </c>
      <c r="Q16" s="91" t="s">
        <v>76</v>
      </c>
      <c r="R16" s="5">
        <f t="shared" si="1"/>
        <v>7353</v>
      </c>
      <c r="S16" s="47" t="s">
        <v>37</v>
      </c>
      <c r="T16" s="46" t="s">
        <v>202</v>
      </c>
      <c r="U16" s="46" t="s">
        <v>165</v>
      </c>
      <c r="V16" s="46" t="s">
        <v>203</v>
      </c>
      <c r="W16" s="46" t="s">
        <v>216</v>
      </c>
      <c r="X16" s="46" t="s">
        <v>217</v>
      </c>
      <c r="Y16" s="46" t="s">
        <v>218</v>
      </c>
      <c r="Z16" s="46" t="s">
        <v>219</v>
      </c>
      <c r="AA16" s="48">
        <v>7353</v>
      </c>
      <c r="AB16" s="46" t="s">
        <v>171</v>
      </c>
      <c r="AC16" s="137" t="s">
        <v>220</v>
      </c>
      <c r="AD16" s="129" t="s">
        <v>46</v>
      </c>
      <c r="AE16" s="29" t="s">
        <v>113</v>
      </c>
    </row>
    <row r="17" spans="1:32" x14ac:dyDescent="0.25">
      <c r="A17" s="105">
        <f t="shared" si="2"/>
        <v>15</v>
      </c>
      <c r="B17" s="13">
        <v>16</v>
      </c>
      <c r="C17" s="14" t="s">
        <v>32</v>
      </c>
      <c r="D17" s="5">
        <v>7949</v>
      </c>
      <c r="E17" s="5">
        <v>8752</v>
      </c>
      <c r="F17" s="5">
        <v>804</v>
      </c>
      <c r="G17" s="5" t="s">
        <v>221</v>
      </c>
      <c r="H17" s="5" t="s">
        <v>222</v>
      </c>
      <c r="I17" s="5" t="s">
        <v>223</v>
      </c>
      <c r="J17" s="5">
        <v>933</v>
      </c>
      <c r="K17" s="6">
        <v>0</v>
      </c>
      <c r="L17" s="5">
        <v>80.08</v>
      </c>
      <c r="M17" s="5">
        <v>268</v>
      </c>
      <c r="N17" s="5">
        <v>100</v>
      </c>
      <c r="O17" s="37" t="s">
        <v>76</v>
      </c>
      <c r="P17" s="37" t="s">
        <v>224</v>
      </c>
      <c r="Q17" s="91" t="s">
        <v>76</v>
      </c>
      <c r="R17" s="3">
        <f t="shared" si="1"/>
        <v>7949</v>
      </c>
      <c r="S17" s="3" t="s">
        <v>148</v>
      </c>
      <c r="T17" s="3" t="s">
        <v>225</v>
      </c>
      <c r="U17" s="37" t="s">
        <v>226</v>
      </c>
      <c r="V17" s="37" t="s">
        <v>227</v>
      </c>
      <c r="W17" s="37" t="s">
        <v>228</v>
      </c>
      <c r="X17" s="37" t="s">
        <v>229</v>
      </c>
      <c r="Y17" s="11" t="s">
        <v>230</v>
      </c>
      <c r="Z17" s="3" t="s">
        <v>231</v>
      </c>
      <c r="AA17" s="49" t="s">
        <v>232</v>
      </c>
      <c r="AB17" s="37" t="s">
        <v>233</v>
      </c>
      <c r="AC17" s="80" t="s">
        <v>234</v>
      </c>
      <c r="AD17" s="84" t="s">
        <v>235</v>
      </c>
      <c r="AE17" s="145" t="s">
        <v>236</v>
      </c>
    </row>
    <row r="18" spans="1:32" x14ac:dyDescent="0.25">
      <c r="A18" s="105">
        <f t="shared" si="2"/>
        <v>16</v>
      </c>
      <c r="B18" s="13">
        <v>17</v>
      </c>
      <c r="C18" s="14" t="s">
        <v>32</v>
      </c>
      <c r="D18" s="5">
        <v>8749</v>
      </c>
      <c r="E18" s="5">
        <v>9087</v>
      </c>
      <c r="F18" s="5">
        <v>339</v>
      </c>
      <c r="G18" s="5" t="s">
        <v>237</v>
      </c>
      <c r="H18" s="5" t="s">
        <v>238</v>
      </c>
      <c r="I18" s="5" t="s">
        <v>239</v>
      </c>
      <c r="J18" s="5">
        <v>404</v>
      </c>
      <c r="K18" s="6">
        <v>0</v>
      </c>
      <c r="L18" s="5">
        <v>81.900000000000006</v>
      </c>
      <c r="M18" s="5">
        <v>105</v>
      </c>
      <c r="N18" s="5">
        <v>98.1</v>
      </c>
      <c r="O18" s="3" t="s">
        <v>76</v>
      </c>
      <c r="P18" s="37" t="s">
        <v>224</v>
      </c>
      <c r="Q18" s="91" t="s">
        <v>76</v>
      </c>
      <c r="R18" s="3">
        <f t="shared" si="1"/>
        <v>8749</v>
      </c>
      <c r="S18" s="3" t="s">
        <v>37</v>
      </c>
      <c r="T18" s="3" t="s">
        <v>240</v>
      </c>
      <c r="U18" s="37" t="s">
        <v>241</v>
      </c>
      <c r="V18" s="37" t="s">
        <v>227</v>
      </c>
      <c r="W18" s="37" t="s">
        <v>242</v>
      </c>
      <c r="X18" s="3" t="s">
        <v>243</v>
      </c>
      <c r="Y18" s="37" t="s">
        <v>244</v>
      </c>
      <c r="Z18" s="37" t="s">
        <v>245</v>
      </c>
      <c r="AA18" s="49" t="s">
        <v>246</v>
      </c>
      <c r="AB18" s="37" t="s">
        <v>247</v>
      </c>
      <c r="AC18" s="80" t="s">
        <v>248</v>
      </c>
      <c r="AD18" s="129" t="s">
        <v>46</v>
      </c>
      <c r="AE18" s="145" t="s">
        <v>113</v>
      </c>
      <c r="AF18" s="62"/>
    </row>
    <row r="19" spans="1:32" x14ac:dyDescent="0.25">
      <c r="A19" s="105">
        <f t="shared" si="2"/>
        <v>17</v>
      </c>
      <c r="B19" s="13">
        <v>18</v>
      </c>
      <c r="C19" s="14" t="s">
        <v>32</v>
      </c>
      <c r="D19" s="5">
        <v>9154</v>
      </c>
      <c r="E19" s="5">
        <v>9384</v>
      </c>
      <c r="F19" s="5">
        <v>231</v>
      </c>
      <c r="G19" s="5" t="s">
        <v>249</v>
      </c>
      <c r="H19" s="5" t="s">
        <v>250</v>
      </c>
      <c r="I19" s="5" t="s">
        <v>251</v>
      </c>
      <c r="J19" s="5">
        <v>377</v>
      </c>
      <c r="K19" s="6">
        <v>4.1999999999999999E-45</v>
      </c>
      <c r="L19" s="5">
        <v>100</v>
      </c>
      <c r="M19" s="5">
        <v>76</v>
      </c>
      <c r="N19" s="5">
        <v>100</v>
      </c>
      <c r="O19" s="37" t="s">
        <v>76</v>
      </c>
      <c r="P19" s="37" t="s">
        <v>252</v>
      </c>
      <c r="Q19" s="91" t="s">
        <v>76</v>
      </c>
      <c r="R19" s="3">
        <f t="shared" si="1"/>
        <v>9154</v>
      </c>
      <c r="S19" s="3" t="s">
        <v>37</v>
      </c>
      <c r="T19" s="3" t="s">
        <v>253</v>
      </c>
      <c r="U19" s="37" t="s">
        <v>254</v>
      </c>
      <c r="V19" s="37" t="s">
        <v>227</v>
      </c>
      <c r="W19" s="37" t="s">
        <v>255</v>
      </c>
      <c r="X19" s="3" t="s">
        <v>256</v>
      </c>
      <c r="Y19" s="37" t="s">
        <v>257</v>
      </c>
      <c r="Z19" s="37" t="s">
        <v>258</v>
      </c>
      <c r="AA19" s="49" t="s">
        <v>259</v>
      </c>
      <c r="AB19" s="37" t="s">
        <v>260</v>
      </c>
      <c r="AC19" s="80" t="s">
        <v>261</v>
      </c>
      <c r="AD19" s="109" t="s">
        <v>123</v>
      </c>
      <c r="AE19" s="145" t="s">
        <v>262</v>
      </c>
    </row>
    <row r="20" spans="1:32" x14ac:dyDescent="0.25">
      <c r="B20" s="13">
        <v>19</v>
      </c>
      <c r="C20" s="14" t="s">
        <v>125</v>
      </c>
      <c r="D20" s="5">
        <v>9243</v>
      </c>
      <c r="E20" s="5">
        <v>9407</v>
      </c>
      <c r="F20" s="5">
        <v>165</v>
      </c>
      <c r="G20" s="5" t="s">
        <v>263</v>
      </c>
      <c r="O20" s="5" t="s">
        <v>264</v>
      </c>
      <c r="P20" s="3" t="s">
        <v>265</v>
      </c>
      <c r="Q20" s="91" t="s">
        <v>266</v>
      </c>
      <c r="R20" s="64" t="s">
        <v>131</v>
      </c>
    </row>
    <row r="21" spans="1:32" x14ac:dyDescent="0.25">
      <c r="A21" s="105">
        <f>A19+1</f>
        <v>18</v>
      </c>
      <c r="B21" s="13">
        <v>20</v>
      </c>
      <c r="C21" s="14" t="s">
        <v>32</v>
      </c>
      <c r="D21" s="5">
        <v>9381</v>
      </c>
      <c r="E21" s="5">
        <v>9779</v>
      </c>
      <c r="F21" s="5">
        <v>399</v>
      </c>
      <c r="G21" s="5" t="s">
        <v>267</v>
      </c>
      <c r="H21" s="5" t="s">
        <v>268</v>
      </c>
      <c r="I21" s="5" t="s">
        <v>269</v>
      </c>
      <c r="J21" s="5">
        <v>447</v>
      </c>
      <c r="K21" s="6">
        <v>0</v>
      </c>
      <c r="L21" s="5">
        <v>83.61</v>
      </c>
      <c r="M21" s="5">
        <v>126</v>
      </c>
      <c r="N21" s="5">
        <v>91.7</v>
      </c>
      <c r="O21" s="3" t="s">
        <v>76</v>
      </c>
      <c r="P21" s="37" t="s">
        <v>270</v>
      </c>
      <c r="Q21" s="91" t="s">
        <v>76</v>
      </c>
      <c r="R21" s="3">
        <f t="shared" si="1"/>
        <v>9381</v>
      </c>
      <c r="S21" s="3" t="s">
        <v>37</v>
      </c>
      <c r="T21" s="3" t="s">
        <v>271</v>
      </c>
      <c r="U21" s="37" t="s">
        <v>272</v>
      </c>
      <c r="V21" s="3" t="s">
        <v>273</v>
      </c>
      <c r="W21" s="37" t="s">
        <v>274</v>
      </c>
      <c r="X21" s="37" t="s">
        <v>275</v>
      </c>
      <c r="Y21" s="37" t="s">
        <v>276</v>
      </c>
      <c r="Z21" s="3" t="s">
        <v>277</v>
      </c>
      <c r="AA21" s="4" t="s">
        <v>278</v>
      </c>
      <c r="AB21" s="3" t="s">
        <v>279</v>
      </c>
      <c r="AC21" s="83" t="s">
        <v>280</v>
      </c>
      <c r="AD21" s="129" t="s">
        <v>46</v>
      </c>
      <c r="AE21" s="146" t="s">
        <v>281</v>
      </c>
      <c r="AF21" s="62"/>
    </row>
    <row r="22" spans="1:32" x14ac:dyDescent="0.25">
      <c r="A22" s="105">
        <f>A21+1</f>
        <v>19</v>
      </c>
      <c r="B22" s="13">
        <v>21</v>
      </c>
      <c r="C22" s="14" t="s">
        <v>32</v>
      </c>
      <c r="D22" s="5">
        <v>9851</v>
      </c>
      <c r="E22" s="5">
        <v>10336</v>
      </c>
      <c r="F22" s="5">
        <v>486</v>
      </c>
      <c r="G22" s="5" t="s">
        <v>282</v>
      </c>
      <c r="H22" s="5" t="s">
        <v>283</v>
      </c>
      <c r="I22" s="5" t="s">
        <v>284</v>
      </c>
      <c r="J22" s="5">
        <v>666</v>
      </c>
      <c r="K22" s="6">
        <v>0</v>
      </c>
      <c r="L22" s="5">
        <v>95.27</v>
      </c>
      <c r="M22" s="5">
        <v>148</v>
      </c>
      <c r="N22" s="5">
        <v>91.9</v>
      </c>
      <c r="O22" s="3" t="s">
        <v>76</v>
      </c>
      <c r="P22" s="37" t="s">
        <v>285</v>
      </c>
      <c r="Q22" s="91" t="s">
        <v>76</v>
      </c>
      <c r="R22" s="3">
        <f t="shared" si="1"/>
        <v>9851</v>
      </c>
      <c r="S22" s="3" t="s">
        <v>37</v>
      </c>
      <c r="T22" s="3" t="s">
        <v>286</v>
      </c>
      <c r="U22" s="37" t="s">
        <v>287</v>
      </c>
      <c r="V22" s="3" t="s">
        <v>227</v>
      </c>
      <c r="W22" s="3" t="s">
        <v>228</v>
      </c>
      <c r="X22" s="3" t="s">
        <v>288</v>
      </c>
      <c r="Y22" s="37" t="s">
        <v>289</v>
      </c>
      <c r="Z22" s="37" t="s">
        <v>231</v>
      </c>
      <c r="AA22" s="4" t="s">
        <v>290</v>
      </c>
      <c r="AB22" s="37" t="s">
        <v>291</v>
      </c>
      <c r="AC22" s="80" t="s">
        <v>292</v>
      </c>
      <c r="AD22" s="109" t="s">
        <v>293</v>
      </c>
      <c r="AE22" s="146" t="s">
        <v>294</v>
      </c>
      <c r="AF22" s="62"/>
    </row>
    <row r="23" spans="1:32" x14ac:dyDescent="0.25">
      <c r="B23" s="13">
        <v>22</v>
      </c>
      <c r="C23" s="14" t="s">
        <v>32</v>
      </c>
      <c r="D23" s="5">
        <v>10337</v>
      </c>
      <c r="E23" s="5">
        <v>10450</v>
      </c>
      <c r="F23" s="5">
        <v>114</v>
      </c>
      <c r="G23" s="5" t="s">
        <v>295</v>
      </c>
      <c r="O23" s="5" t="s">
        <v>296</v>
      </c>
      <c r="P23" s="3" t="s">
        <v>297</v>
      </c>
      <c r="Q23" s="91" t="s">
        <v>298</v>
      </c>
      <c r="R23" s="64" t="s">
        <v>131</v>
      </c>
    </row>
    <row r="24" spans="1:32" x14ac:dyDescent="0.25">
      <c r="A24" s="105">
        <f>A22+1</f>
        <v>20</v>
      </c>
      <c r="B24" s="13">
        <v>23</v>
      </c>
      <c r="C24" s="14" t="s">
        <v>32</v>
      </c>
      <c r="D24" s="5">
        <v>10538</v>
      </c>
      <c r="E24" s="5">
        <v>10981</v>
      </c>
      <c r="F24" s="5">
        <v>444</v>
      </c>
      <c r="G24" s="5" t="s">
        <v>299</v>
      </c>
      <c r="H24" s="5" t="s">
        <v>300</v>
      </c>
      <c r="I24" s="5" t="s">
        <v>301</v>
      </c>
      <c r="J24" s="5">
        <v>562</v>
      </c>
      <c r="K24" s="6">
        <v>0</v>
      </c>
      <c r="L24" s="5">
        <v>82.99</v>
      </c>
      <c r="M24" s="5">
        <v>147</v>
      </c>
      <c r="N24" s="5">
        <v>100</v>
      </c>
      <c r="O24" s="5" t="s">
        <v>302</v>
      </c>
      <c r="P24" s="3" t="s">
        <v>303</v>
      </c>
      <c r="Q24" s="91" t="s">
        <v>76</v>
      </c>
      <c r="R24" s="5">
        <f t="shared" si="1"/>
        <v>10538</v>
      </c>
      <c r="S24" s="3" t="s">
        <v>37</v>
      </c>
      <c r="T24" s="3" t="s">
        <v>304</v>
      </c>
      <c r="U24" s="3" t="s">
        <v>150</v>
      </c>
      <c r="V24" s="3" t="s">
        <v>305</v>
      </c>
      <c r="W24" s="3" t="s">
        <v>306</v>
      </c>
      <c r="X24" s="3" t="s">
        <v>307</v>
      </c>
      <c r="Y24" s="3" t="s">
        <v>308</v>
      </c>
      <c r="Z24" s="3" t="s">
        <v>309</v>
      </c>
      <c r="AA24" s="4" t="s">
        <v>310</v>
      </c>
      <c r="AB24" s="3" t="s">
        <v>311</v>
      </c>
      <c r="AC24" s="83" t="s">
        <v>312</v>
      </c>
      <c r="AD24" s="129" t="s">
        <v>46</v>
      </c>
      <c r="AE24" s="29" t="s">
        <v>313</v>
      </c>
    </row>
    <row r="25" spans="1:32" x14ac:dyDescent="0.25">
      <c r="A25" s="105">
        <f t="shared" ref="A25:A56" si="3">A24+1</f>
        <v>21</v>
      </c>
      <c r="B25" s="13">
        <v>24</v>
      </c>
      <c r="C25" s="14" t="s">
        <v>32</v>
      </c>
      <c r="D25" s="5">
        <v>10985</v>
      </c>
      <c r="E25" s="5">
        <v>11176</v>
      </c>
      <c r="F25" s="5">
        <v>192</v>
      </c>
      <c r="G25" s="5" t="s">
        <v>314</v>
      </c>
      <c r="H25" s="5" t="s">
        <v>315</v>
      </c>
      <c r="I25" s="5" t="s">
        <v>316</v>
      </c>
      <c r="J25" s="5">
        <v>86</v>
      </c>
      <c r="K25" s="5">
        <v>2.0299999999999998</v>
      </c>
      <c r="L25" s="5">
        <v>61.22</v>
      </c>
      <c r="M25" s="5">
        <v>55</v>
      </c>
      <c r="N25" s="5">
        <v>5.8</v>
      </c>
      <c r="O25" s="5" t="s">
        <v>317</v>
      </c>
      <c r="P25" s="3" t="s">
        <v>318</v>
      </c>
      <c r="Q25" s="91" t="s">
        <v>76</v>
      </c>
      <c r="R25" s="5">
        <f t="shared" si="1"/>
        <v>10985</v>
      </c>
      <c r="S25" s="3" t="s">
        <v>37</v>
      </c>
      <c r="T25" s="3" t="s">
        <v>178</v>
      </c>
      <c r="U25" s="3" t="s">
        <v>165</v>
      </c>
      <c r="V25" s="3" t="s">
        <v>319</v>
      </c>
      <c r="W25" s="3" t="s">
        <v>306</v>
      </c>
      <c r="X25" s="3" t="s">
        <v>320</v>
      </c>
      <c r="Y25" s="3" t="s">
        <v>321</v>
      </c>
      <c r="Z25" s="3" t="s">
        <v>322</v>
      </c>
      <c r="AA25" s="4" t="s">
        <v>323</v>
      </c>
      <c r="AB25" s="3" t="s">
        <v>324</v>
      </c>
      <c r="AC25" s="83" t="s">
        <v>325</v>
      </c>
      <c r="AD25" s="129" t="s">
        <v>46</v>
      </c>
      <c r="AE25" s="29" t="s">
        <v>313</v>
      </c>
    </row>
    <row r="26" spans="1:32" x14ac:dyDescent="0.25">
      <c r="A26" s="105">
        <f t="shared" si="3"/>
        <v>22</v>
      </c>
      <c r="B26" s="13">
        <v>25</v>
      </c>
      <c r="C26" s="14" t="s">
        <v>32</v>
      </c>
      <c r="D26" s="5">
        <v>11173</v>
      </c>
      <c r="E26" s="5">
        <v>11355</v>
      </c>
      <c r="F26" s="5">
        <v>183</v>
      </c>
      <c r="G26" s="5" t="s">
        <v>326</v>
      </c>
      <c r="H26" s="5" t="s">
        <v>327</v>
      </c>
      <c r="I26" s="5" t="s">
        <v>328</v>
      </c>
      <c r="J26" s="5">
        <v>82</v>
      </c>
      <c r="K26" s="5">
        <v>5.86</v>
      </c>
      <c r="L26" s="5">
        <v>47.46</v>
      </c>
      <c r="M26" s="5">
        <v>59</v>
      </c>
      <c r="N26" s="5">
        <v>6.9</v>
      </c>
      <c r="O26" s="30" t="s">
        <v>329</v>
      </c>
      <c r="P26" s="31" t="s">
        <v>330</v>
      </c>
      <c r="Q26" s="118" t="s">
        <v>76</v>
      </c>
      <c r="R26" s="30">
        <f t="shared" si="1"/>
        <v>11173</v>
      </c>
      <c r="S26" s="31" t="s">
        <v>37</v>
      </c>
      <c r="T26" s="31" t="s">
        <v>331</v>
      </c>
      <c r="U26" s="31" t="s">
        <v>165</v>
      </c>
      <c r="V26" s="31" t="s">
        <v>332</v>
      </c>
      <c r="W26" s="31" t="s">
        <v>306</v>
      </c>
      <c r="X26" s="31" t="s">
        <v>333</v>
      </c>
      <c r="Y26" s="31" t="s">
        <v>334</v>
      </c>
      <c r="Z26" s="31" t="s">
        <v>322</v>
      </c>
      <c r="AA26" s="32" t="s">
        <v>335</v>
      </c>
      <c r="AB26" s="31" t="s">
        <v>336</v>
      </c>
      <c r="AC26" s="138" t="s">
        <v>337</v>
      </c>
      <c r="AD26" s="129" t="s">
        <v>46</v>
      </c>
      <c r="AE26" s="29" t="s">
        <v>313</v>
      </c>
    </row>
    <row r="27" spans="1:32" x14ac:dyDescent="0.25">
      <c r="A27" s="105">
        <f t="shared" si="3"/>
        <v>23</v>
      </c>
      <c r="B27" s="13">
        <v>26</v>
      </c>
      <c r="C27" s="14" t="s">
        <v>32</v>
      </c>
      <c r="D27" s="5">
        <v>11352</v>
      </c>
      <c r="E27" s="5">
        <v>11990</v>
      </c>
      <c r="F27" s="5">
        <v>639</v>
      </c>
      <c r="G27" s="5" t="s">
        <v>338</v>
      </c>
      <c r="H27" s="5" t="s">
        <v>339</v>
      </c>
      <c r="I27" s="5" t="s">
        <v>340</v>
      </c>
      <c r="J27" s="5">
        <v>617</v>
      </c>
      <c r="K27" s="6">
        <v>0</v>
      </c>
      <c r="L27" s="5">
        <v>84.62</v>
      </c>
      <c r="M27" s="5">
        <v>211</v>
      </c>
      <c r="N27" s="13">
        <v>99.4</v>
      </c>
      <c r="O27" s="3" t="s">
        <v>76</v>
      </c>
      <c r="P27" s="3" t="s">
        <v>341</v>
      </c>
      <c r="Q27" s="91" t="s">
        <v>76</v>
      </c>
      <c r="R27" s="3">
        <f>IF(C27="F", D27, E27)</f>
        <v>11352</v>
      </c>
      <c r="S27" s="3" t="s">
        <v>37</v>
      </c>
      <c r="T27" s="3" t="s">
        <v>342</v>
      </c>
      <c r="U27" s="3" t="s">
        <v>150</v>
      </c>
      <c r="V27" s="3" t="s">
        <v>227</v>
      </c>
      <c r="W27" s="3" t="s">
        <v>343</v>
      </c>
      <c r="X27" s="3" t="s">
        <v>344</v>
      </c>
      <c r="Y27" s="3" t="s">
        <v>345</v>
      </c>
      <c r="Z27" s="3" t="s">
        <v>346</v>
      </c>
      <c r="AA27" s="88">
        <v>11352</v>
      </c>
      <c r="AB27" s="3" t="s">
        <v>347</v>
      </c>
      <c r="AC27" s="83" t="s">
        <v>348</v>
      </c>
      <c r="AD27" s="129" t="s">
        <v>46</v>
      </c>
      <c r="AE27" s="29" t="s">
        <v>113</v>
      </c>
    </row>
    <row r="28" spans="1:32" x14ac:dyDescent="0.25">
      <c r="A28" s="105">
        <f t="shared" si="3"/>
        <v>24</v>
      </c>
      <c r="B28" s="13">
        <v>27</v>
      </c>
      <c r="C28" s="14" t="s">
        <v>32</v>
      </c>
      <c r="D28" s="5">
        <v>11990</v>
      </c>
      <c r="E28" s="5">
        <v>12202</v>
      </c>
      <c r="F28" s="5">
        <v>213</v>
      </c>
      <c r="G28" s="5" t="s">
        <v>349</v>
      </c>
      <c r="H28" s="5" t="s">
        <v>350</v>
      </c>
      <c r="I28" s="5" t="s">
        <v>351</v>
      </c>
      <c r="J28" s="5">
        <v>146</v>
      </c>
      <c r="K28" s="6">
        <v>4.3100000000000001E-10</v>
      </c>
      <c r="L28" s="5">
        <v>65.67</v>
      </c>
      <c r="M28" s="5">
        <v>68</v>
      </c>
      <c r="N28" s="5">
        <v>83.8</v>
      </c>
      <c r="O28" s="107" t="s">
        <v>36</v>
      </c>
      <c r="P28" s="104" t="s">
        <v>36</v>
      </c>
      <c r="Q28" s="108" t="s">
        <v>36</v>
      </c>
      <c r="R28" s="107">
        <f t="shared" si="1"/>
        <v>11990</v>
      </c>
      <c r="S28" s="104" t="s">
        <v>37</v>
      </c>
      <c r="T28" s="104" t="s">
        <v>352</v>
      </c>
      <c r="U28" s="104" t="s">
        <v>39</v>
      </c>
      <c r="V28" s="104" t="s">
        <v>353</v>
      </c>
      <c r="W28" s="104" t="s">
        <v>354</v>
      </c>
      <c r="X28" s="104" t="s">
        <v>355</v>
      </c>
      <c r="Y28" s="104" t="s">
        <v>356</v>
      </c>
      <c r="Z28" s="104" t="s">
        <v>357</v>
      </c>
      <c r="AA28" s="123">
        <v>11990</v>
      </c>
      <c r="AB28" s="104" t="s">
        <v>358</v>
      </c>
      <c r="AC28" s="135" t="s">
        <v>359</v>
      </c>
      <c r="AD28" s="129" t="s">
        <v>46</v>
      </c>
      <c r="AE28" s="29" t="s">
        <v>113</v>
      </c>
    </row>
    <row r="29" spans="1:32" x14ac:dyDescent="0.25">
      <c r="A29" s="105">
        <f t="shared" si="3"/>
        <v>25</v>
      </c>
      <c r="B29" s="13">
        <v>28</v>
      </c>
      <c r="C29" s="14" t="s">
        <v>32</v>
      </c>
      <c r="D29" s="5">
        <v>12199</v>
      </c>
      <c r="E29" s="5">
        <v>12426</v>
      </c>
      <c r="F29" s="5">
        <v>228</v>
      </c>
      <c r="G29" s="5" t="s">
        <v>360</v>
      </c>
      <c r="H29" s="5" t="s">
        <v>361</v>
      </c>
      <c r="I29" s="5" t="s">
        <v>362</v>
      </c>
      <c r="J29" s="5">
        <v>273</v>
      </c>
      <c r="K29" s="6">
        <v>2.3599999999999999E-29</v>
      </c>
      <c r="L29" s="5">
        <v>83.56</v>
      </c>
      <c r="M29" s="5">
        <v>75</v>
      </c>
      <c r="N29" s="5">
        <v>100</v>
      </c>
      <c r="O29" s="16" t="s">
        <v>76</v>
      </c>
      <c r="P29" s="44" t="s">
        <v>76</v>
      </c>
      <c r="Q29" s="50" t="s">
        <v>76</v>
      </c>
      <c r="R29" s="44">
        <v>12199</v>
      </c>
      <c r="S29" s="44" t="s">
        <v>37</v>
      </c>
      <c r="T29" s="44" t="s">
        <v>331</v>
      </c>
      <c r="U29" s="44" t="s">
        <v>150</v>
      </c>
      <c r="V29" s="44" t="s">
        <v>363</v>
      </c>
      <c r="W29" s="44" t="s">
        <v>364</v>
      </c>
      <c r="X29" s="44" t="s">
        <v>365</v>
      </c>
      <c r="Y29" s="44" t="s">
        <v>366</v>
      </c>
      <c r="Z29" s="44" t="s">
        <v>367</v>
      </c>
      <c r="AA29" s="51">
        <v>12199</v>
      </c>
      <c r="AB29" s="44" t="s">
        <v>368</v>
      </c>
      <c r="AC29" s="136" t="s">
        <v>369</v>
      </c>
      <c r="AD29" s="84" t="s">
        <v>370</v>
      </c>
      <c r="AE29" s="147" t="s">
        <v>371</v>
      </c>
    </row>
    <row r="30" spans="1:32" x14ac:dyDescent="0.25">
      <c r="A30" s="126">
        <f t="shared" si="3"/>
        <v>26</v>
      </c>
      <c r="B30" s="65">
        <v>29</v>
      </c>
      <c r="C30" s="14" t="s">
        <v>32</v>
      </c>
      <c r="D30" s="5">
        <v>12614</v>
      </c>
      <c r="E30" s="5">
        <v>13972</v>
      </c>
      <c r="F30" s="5">
        <v>1359</v>
      </c>
      <c r="G30" s="5" t="s">
        <v>372</v>
      </c>
      <c r="H30" s="5" t="s">
        <v>373</v>
      </c>
      <c r="I30" s="5" t="s">
        <v>374</v>
      </c>
      <c r="J30" s="5">
        <v>1356</v>
      </c>
      <c r="K30" s="6">
        <v>0</v>
      </c>
      <c r="L30" s="5">
        <v>75.62</v>
      </c>
      <c r="M30" s="5">
        <v>449</v>
      </c>
      <c r="N30" s="5">
        <v>100</v>
      </c>
      <c r="O30" s="16" t="s">
        <v>76</v>
      </c>
      <c r="P30" s="44" t="s">
        <v>76</v>
      </c>
      <c r="Q30" s="50" t="s">
        <v>76</v>
      </c>
      <c r="R30" s="66">
        <v>12596</v>
      </c>
      <c r="S30" s="44">
        <v>1377</v>
      </c>
      <c r="T30" s="44" t="s">
        <v>375</v>
      </c>
      <c r="U30" s="44" t="s">
        <v>376</v>
      </c>
      <c r="V30" s="44" t="s">
        <v>80</v>
      </c>
      <c r="W30" s="44" t="s">
        <v>377</v>
      </c>
      <c r="X30" s="44" t="s">
        <v>378</v>
      </c>
      <c r="Y30" s="44" t="s">
        <v>379</v>
      </c>
      <c r="Z30" s="44" t="s">
        <v>380</v>
      </c>
      <c r="AA30" s="67">
        <v>12596</v>
      </c>
      <c r="AB30" s="44" t="s">
        <v>381</v>
      </c>
      <c r="AC30" s="136" t="s">
        <v>382</v>
      </c>
      <c r="AD30" s="84" t="s">
        <v>383</v>
      </c>
      <c r="AE30" s="148"/>
      <c r="AF30" s="29" t="s">
        <v>384</v>
      </c>
    </row>
    <row r="31" spans="1:32" x14ac:dyDescent="0.25">
      <c r="A31" s="126">
        <f t="shared" si="3"/>
        <v>27</v>
      </c>
      <c r="B31" s="65">
        <v>30</v>
      </c>
      <c r="C31" s="14" t="s">
        <v>32</v>
      </c>
      <c r="D31" s="5">
        <v>13942</v>
      </c>
      <c r="E31" s="5">
        <v>14922</v>
      </c>
      <c r="F31" s="5">
        <v>981</v>
      </c>
      <c r="G31" s="5" t="s">
        <v>385</v>
      </c>
      <c r="H31" s="5" t="s">
        <v>386</v>
      </c>
      <c r="I31" s="5" t="s">
        <v>387</v>
      </c>
      <c r="J31" s="5">
        <v>1132</v>
      </c>
      <c r="K31" s="6">
        <v>0</v>
      </c>
      <c r="L31" s="5">
        <v>87.42</v>
      </c>
      <c r="M31" s="5">
        <v>321</v>
      </c>
      <c r="N31" s="5">
        <v>99.4</v>
      </c>
      <c r="O31" s="58" t="s">
        <v>76</v>
      </c>
      <c r="P31" s="59" t="s">
        <v>76</v>
      </c>
      <c r="Q31" s="91" t="s">
        <v>76</v>
      </c>
      <c r="R31" s="21">
        <v>13969</v>
      </c>
      <c r="S31" s="59">
        <v>954</v>
      </c>
      <c r="T31" s="59" t="s">
        <v>331</v>
      </c>
      <c r="U31" s="59" t="s">
        <v>388</v>
      </c>
      <c r="V31" s="59" t="s">
        <v>389</v>
      </c>
      <c r="W31" s="59" t="s">
        <v>390</v>
      </c>
      <c r="X31" s="59" t="s">
        <v>391</v>
      </c>
      <c r="Y31" s="59" t="s">
        <v>392</v>
      </c>
      <c r="Z31" s="59" t="s">
        <v>393</v>
      </c>
      <c r="AA31" s="22" t="s">
        <v>394</v>
      </c>
      <c r="AB31" s="59" t="s">
        <v>395</v>
      </c>
      <c r="AC31" s="139" t="s">
        <v>396</v>
      </c>
      <c r="AD31" s="109" t="s">
        <v>397</v>
      </c>
      <c r="AE31" s="149"/>
      <c r="AF31" s="29" t="s">
        <v>398</v>
      </c>
    </row>
    <row r="32" spans="1:32" x14ac:dyDescent="0.25">
      <c r="A32" s="105">
        <f t="shared" si="3"/>
        <v>28</v>
      </c>
      <c r="B32" s="13">
        <v>31</v>
      </c>
      <c r="C32" s="14" t="s">
        <v>32</v>
      </c>
      <c r="D32" s="5">
        <v>15104</v>
      </c>
      <c r="E32" s="5">
        <v>15409</v>
      </c>
      <c r="F32" s="5">
        <v>306</v>
      </c>
      <c r="G32" s="5" t="s">
        <v>399</v>
      </c>
      <c r="H32" s="5" t="s">
        <v>400</v>
      </c>
      <c r="I32" s="5" t="s">
        <v>401</v>
      </c>
      <c r="J32" s="5">
        <v>259</v>
      </c>
      <c r="K32" s="6">
        <v>1.5699999999999999E-26</v>
      </c>
      <c r="L32" s="5">
        <v>74.739999999999995</v>
      </c>
      <c r="M32" s="5">
        <v>95</v>
      </c>
      <c r="N32" s="5">
        <v>95</v>
      </c>
      <c r="O32" s="16" t="s">
        <v>76</v>
      </c>
      <c r="P32" s="44" t="s">
        <v>76</v>
      </c>
      <c r="Q32" s="50" t="s">
        <v>76</v>
      </c>
      <c r="R32" s="44">
        <v>15104</v>
      </c>
      <c r="S32" s="44" t="s">
        <v>37</v>
      </c>
      <c r="T32" s="44" t="s">
        <v>402</v>
      </c>
      <c r="U32" s="44" t="s">
        <v>150</v>
      </c>
      <c r="V32" s="44" t="s">
        <v>403</v>
      </c>
      <c r="W32" s="44" t="s">
        <v>404</v>
      </c>
      <c r="X32" s="44" t="s">
        <v>405</v>
      </c>
      <c r="Y32" s="44" t="s">
        <v>406</v>
      </c>
      <c r="Z32" s="44" t="s">
        <v>407</v>
      </c>
      <c r="AA32" s="51">
        <v>15104</v>
      </c>
      <c r="AB32" s="44" t="s">
        <v>408</v>
      </c>
      <c r="AC32" s="136" t="s">
        <v>409</v>
      </c>
      <c r="AD32" s="129" t="s">
        <v>46</v>
      </c>
      <c r="AE32" s="149" t="s">
        <v>410</v>
      </c>
      <c r="AF32" s="29"/>
    </row>
    <row r="33" spans="1:32" x14ac:dyDescent="0.25">
      <c r="A33" s="105">
        <f t="shared" si="3"/>
        <v>29</v>
      </c>
      <c r="B33" s="13">
        <v>32</v>
      </c>
      <c r="C33" s="14" t="s">
        <v>32</v>
      </c>
      <c r="D33" s="5">
        <v>15412</v>
      </c>
      <c r="E33" s="5">
        <v>15567</v>
      </c>
      <c r="F33" s="5">
        <v>156</v>
      </c>
      <c r="G33" s="5" t="s">
        <v>411</v>
      </c>
      <c r="H33" s="5" t="s">
        <v>412</v>
      </c>
      <c r="I33" s="5" t="s">
        <v>413</v>
      </c>
      <c r="J33" s="5">
        <v>85</v>
      </c>
      <c r="K33" s="5">
        <v>0.28000000000000003</v>
      </c>
      <c r="L33" s="5">
        <v>73.33</v>
      </c>
      <c r="M33" s="5">
        <v>30</v>
      </c>
      <c r="N33" s="5">
        <v>56.6</v>
      </c>
      <c r="O33" s="16" t="s">
        <v>76</v>
      </c>
      <c r="P33" s="44" t="s">
        <v>76</v>
      </c>
      <c r="Q33" s="50" t="s">
        <v>76</v>
      </c>
      <c r="R33" s="44">
        <v>15412</v>
      </c>
      <c r="S33" s="44" t="s">
        <v>37</v>
      </c>
      <c r="T33" s="44" t="s">
        <v>414</v>
      </c>
      <c r="U33" s="44" t="s">
        <v>415</v>
      </c>
      <c r="V33" s="44" t="s">
        <v>403</v>
      </c>
      <c r="W33" s="44" t="s">
        <v>416</v>
      </c>
      <c r="X33" s="44" t="s">
        <v>417</v>
      </c>
      <c r="Y33" s="44" t="s">
        <v>406</v>
      </c>
      <c r="Z33" s="44" t="s">
        <v>418</v>
      </c>
      <c r="AA33" s="51" t="s">
        <v>419</v>
      </c>
      <c r="AB33" s="44" t="s">
        <v>420</v>
      </c>
      <c r="AC33" s="136" t="s">
        <v>421</v>
      </c>
      <c r="AD33" s="129" t="s">
        <v>46</v>
      </c>
      <c r="AE33" s="149" t="s">
        <v>113</v>
      </c>
      <c r="AF33" s="29"/>
    </row>
    <row r="34" spans="1:32" x14ac:dyDescent="0.25">
      <c r="A34" s="105">
        <f t="shared" si="3"/>
        <v>30</v>
      </c>
      <c r="B34" s="13">
        <v>33</v>
      </c>
      <c r="C34" s="14" t="s">
        <v>32</v>
      </c>
      <c r="D34" s="5">
        <v>15567</v>
      </c>
      <c r="E34" s="5">
        <v>15761</v>
      </c>
      <c r="F34" s="5">
        <v>195</v>
      </c>
      <c r="G34" s="5" t="s">
        <v>422</v>
      </c>
      <c r="H34" s="5" t="s">
        <v>423</v>
      </c>
      <c r="I34" s="5" t="s">
        <v>424</v>
      </c>
      <c r="J34" s="5">
        <v>160</v>
      </c>
      <c r="K34" s="6">
        <v>1.9899999999999998E-12</v>
      </c>
      <c r="L34" s="5">
        <v>67.239999999999995</v>
      </c>
      <c r="M34" s="5">
        <v>61</v>
      </c>
      <c r="N34" s="5">
        <v>92.1</v>
      </c>
      <c r="O34" s="16" t="s">
        <v>76</v>
      </c>
      <c r="P34" s="44" t="s">
        <v>76</v>
      </c>
      <c r="Q34" s="50" t="s">
        <v>76</v>
      </c>
      <c r="R34" s="44">
        <v>15567</v>
      </c>
      <c r="S34" s="44" t="s">
        <v>37</v>
      </c>
      <c r="T34" s="44" t="s">
        <v>352</v>
      </c>
      <c r="U34" s="44" t="s">
        <v>425</v>
      </c>
      <c r="V34" s="44" t="s">
        <v>426</v>
      </c>
      <c r="W34" s="44" t="s">
        <v>427</v>
      </c>
      <c r="X34" s="44" t="s">
        <v>428</v>
      </c>
      <c r="Y34" s="44" t="s">
        <v>429</v>
      </c>
      <c r="Z34" s="44" t="s">
        <v>430</v>
      </c>
      <c r="AA34" s="51" t="s">
        <v>431</v>
      </c>
      <c r="AB34" s="44" t="s">
        <v>432</v>
      </c>
      <c r="AC34" s="136" t="s">
        <v>433</v>
      </c>
      <c r="AD34" s="129" t="s">
        <v>46</v>
      </c>
      <c r="AE34" s="149" t="s">
        <v>113</v>
      </c>
      <c r="AF34" s="29"/>
    </row>
    <row r="35" spans="1:32" x14ac:dyDescent="0.25">
      <c r="A35" s="105">
        <f t="shared" si="3"/>
        <v>31</v>
      </c>
      <c r="B35" s="13">
        <v>34</v>
      </c>
      <c r="C35" s="14" t="s">
        <v>32</v>
      </c>
      <c r="D35" s="5">
        <v>15761</v>
      </c>
      <c r="E35" s="5">
        <v>15907</v>
      </c>
      <c r="F35" s="5">
        <v>147</v>
      </c>
      <c r="G35" s="5" t="s">
        <v>434</v>
      </c>
      <c r="H35" s="5" t="s">
        <v>435</v>
      </c>
      <c r="I35" s="5" t="s">
        <v>436</v>
      </c>
      <c r="J35" s="5">
        <v>170</v>
      </c>
      <c r="K35" s="6">
        <v>2.2000000000000001E-14</v>
      </c>
      <c r="L35" s="5">
        <v>83.33</v>
      </c>
      <c r="M35" s="5">
        <v>48</v>
      </c>
      <c r="N35" s="5">
        <v>100</v>
      </c>
      <c r="O35" s="20" t="s">
        <v>36</v>
      </c>
      <c r="P35" s="35" t="s">
        <v>36</v>
      </c>
      <c r="Q35" s="50" t="s">
        <v>36</v>
      </c>
      <c r="R35" s="35">
        <v>15761</v>
      </c>
      <c r="S35" s="35" t="s">
        <v>37</v>
      </c>
      <c r="T35" s="35" t="s">
        <v>437</v>
      </c>
      <c r="U35" s="35" t="s">
        <v>39</v>
      </c>
      <c r="V35" s="35" t="s">
        <v>40</v>
      </c>
      <c r="W35" s="35" t="s">
        <v>438</v>
      </c>
      <c r="X35" s="35" t="s">
        <v>439</v>
      </c>
      <c r="Y35" s="35" t="s">
        <v>440</v>
      </c>
      <c r="Z35" s="35" t="s">
        <v>441</v>
      </c>
      <c r="AA35" s="36">
        <v>15761</v>
      </c>
      <c r="AB35" s="52" t="s">
        <v>442</v>
      </c>
      <c r="AC35" s="140" t="s">
        <v>443</v>
      </c>
      <c r="AD35" s="129" t="s">
        <v>46</v>
      </c>
      <c r="AE35" s="150" t="s">
        <v>47</v>
      </c>
      <c r="AF35" s="29"/>
    </row>
    <row r="36" spans="1:32" x14ac:dyDescent="0.25">
      <c r="A36" s="105">
        <f t="shared" si="3"/>
        <v>32</v>
      </c>
      <c r="B36" s="13">
        <v>35</v>
      </c>
      <c r="C36" s="14" t="s">
        <v>32</v>
      </c>
      <c r="D36" s="5">
        <v>15904</v>
      </c>
      <c r="E36" s="5">
        <v>16248</v>
      </c>
      <c r="F36" s="5">
        <v>345</v>
      </c>
      <c r="G36" s="5" t="s">
        <v>444</v>
      </c>
      <c r="H36" s="5" t="s">
        <v>445</v>
      </c>
      <c r="I36" s="5" t="s">
        <v>446</v>
      </c>
      <c r="J36" s="5">
        <v>508</v>
      </c>
      <c r="K36" s="6">
        <v>0</v>
      </c>
      <c r="L36" s="5">
        <v>91.15</v>
      </c>
      <c r="M36" s="5">
        <v>113</v>
      </c>
      <c r="N36" s="5">
        <v>100</v>
      </c>
      <c r="O36" s="20" t="s">
        <v>36</v>
      </c>
      <c r="P36" s="35" t="s">
        <v>36</v>
      </c>
      <c r="Q36" s="50" t="s">
        <v>36</v>
      </c>
      <c r="R36" s="35">
        <v>15904</v>
      </c>
      <c r="S36" s="35" t="s">
        <v>37</v>
      </c>
      <c r="T36" s="35" t="s">
        <v>92</v>
      </c>
      <c r="U36" s="35" t="s">
        <v>39</v>
      </c>
      <c r="V36" s="35" t="s">
        <v>40</v>
      </c>
      <c r="W36" s="35" t="s">
        <v>447</v>
      </c>
      <c r="X36" s="35" t="s">
        <v>448</v>
      </c>
      <c r="Y36" s="35" t="s">
        <v>449</v>
      </c>
      <c r="Z36" s="35" t="s">
        <v>450</v>
      </c>
      <c r="AA36" s="36">
        <v>15904</v>
      </c>
      <c r="AB36" s="54" t="s">
        <v>451</v>
      </c>
      <c r="AC36" s="141" t="s">
        <v>452</v>
      </c>
      <c r="AD36" s="129" t="s">
        <v>46</v>
      </c>
      <c r="AE36" s="150" t="s">
        <v>47</v>
      </c>
      <c r="AF36" s="29"/>
    </row>
    <row r="37" spans="1:32" x14ac:dyDescent="0.25">
      <c r="A37" s="105">
        <f t="shared" si="3"/>
        <v>33</v>
      </c>
      <c r="B37" s="13">
        <v>36</v>
      </c>
      <c r="C37" s="14" t="s">
        <v>32</v>
      </c>
      <c r="D37" s="5">
        <v>16349</v>
      </c>
      <c r="E37" s="5">
        <v>16561</v>
      </c>
      <c r="F37" s="5">
        <v>213</v>
      </c>
      <c r="G37" s="5" t="s">
        <v>453</v>
      </c>
      <c r="H37" s="5" t="s">
        <v>454</v>
      </c>
      <c r="I37" s="5" t="s">
        <v>455</v>
      </c>
      <c r="J37" s="5">
        <v>146</v>
      </c>
      <c r="K37" s="6">
        <v>8.68E-10</v>
      </c>
      <c r="L37" s="5">
        <v>63.64</v>
      </c>
      <c r="M37" s="5">
        <v>67</v>
      </c>
      <c r="N37" s="5">
        <v>63.5</v>
      </c>
      <c r="O37" s="23" t="s">
        <v>36</v>
      </c>
      <c r="P37" s="38" t="s">
        <v>36</v>
      </c>
      <c r="Q37" s="56" t="s">
        <v>36</v>
      </c>
      <c r="R37" s="38">
        <v>16349</v>
      </c>
      <c r="S37" s="38" t="s">
        <v>37</v>
      </c>
      <c r="T37" s="38" t="s">
        <v>456</v>
      </c>
      <c r="U37" s="38" t="s">
        <v>39</v>
      </c>
      <c r="V37" s="38" t="s">
        <v>40</v>
      </c>
      <c r="W37" s="38" t="s">
        <v>457</v>
      </c>
      <c r="X37" s="38" t="s">
        <v>458</v>
      </c>
      <c r="Y37" s="38" t="s">
        <v>459</v>
      </c>
      <c r="Z37" s="38" t="s">
        <v>460</v>
      </c>
      <c r="AA37" s="39">
        <v>16349</v>
      </c>
      <c r="AB37" s="54" t="s">
        <v>461</v>
      </c>
      <c r="AC37" s="141" t="s">
        <v>452</v>
      </c>
      <c r="AD37" s="129" t="s">
        <v>46</v>
      </c>
      <c r="AE37" s="150" t="s">
        <v>47</v>
      </c>
      <c r="AF37" s="29"/>
    </row>
    <row r="38" spans="1:32" x14ac:dyDescent="0.25">
      <c r="A38" s="105">
        <f t="shared" si="3"/>
        <v>34</v>
      </c>
      <c r="B38" s="13">
        <v>37</v>
      </c>
      <c r="C38" s="14" t="s">
        <v>32</v>
      </c>
      <c r="D38" s="5">
        <v>16558</v>
      </c>
      <c r="E38" s="5">
        <v>16815</v>
      </c>
      <c r="F38" s="5">
        <v>258</v>
      </c>
      <c r="G38" s="5" t="s">
        <v>462</v>
      </c>
      <c r="H38" s="5" t="s">
        <v>463</v>
      </c>
      <c r="I38" s="5" t="s">
        <v>464</v>
      </c>
      <c r="J38" s="5">
        <v>178</v>
      </c>
      <c r="K38" s="6">
        <v>1.6099999999999999E-14</v>
      </c>
      <c r="L38" s="5">
        <v>70.45</v>
      </c>
      <c r="M38" s="5">
        <v>88</v>
      </c>
      <c r="N38" s="5">
        <v>100</v>
      </c>
      <c r="O38" s="23" t="s">
        <v>36</v>
      </c>
      <c r="P38" s="38" t="s">
        <v>36</v>
      </c>
      <c r="Q38" s="56" t="s">
        <v>36</v>
      </c>
      <c r="R38" s="38">
        <v>16558</v>
      </c>
      <c r="S38" s="38" t="s">
        <v>37</v>
      </c>
      <c r="T38" s="38" t="s">
        <v>92</v>
      </c>
      <c r="U38" s="38" t="s">
        <v>39</v>
      </c>
      <c r="V38" s="38" t="s">
        <v>40</v>
      </c>
      <c r="W38" s="38" t="s">
        <v>438</v>
      </c>
      <c r="X38" s="38" t="s">
        <v>465</v>
      </c>
      <c r="Y38" s="38" t="s">
        <v>466</v>
      </c>
      <c r="Z38" s="38" t="s">
        <v>467</v>
      </c>
      <c r="AA38" s="39">
        <v>16558</v>
      </c>
      <c r="AB38" s="54" t="s">
        <v>468</v>
      </c>
      <c r="AC38" s="141" t="s">
        <v>452</v>
      </c>
      <c r="AD38" s="129" t="s">
        <v>46</v>
      </c>
      <c r="AE38" s="150" t="s">
        <v>47</v>
      </c>
      <c r="AF38" s="29"/>
    </row>
    <row r="39" spans="1:32" x14ac:dyDescent="0.25">
      <c r="A39" s="105">
        <f t="shared" si="3"/>
        <v>35</v>
      </c>
      <c r="B39" s="13">
        <v>38</v>
      </c>
      <c r="C39" s="14" t="s">
        <v>32</v>
      </c>
      <c r="D39" s="5">
        <v>16819</v>
      </c>
      <c r="E39" s="5">
        <v>16974</v>
      </c>
      <c r="F39" s="5">
        <v>156</v>
      </c>
      <c r="G39" s="5" t="s">
        <v>469</v>
      </c>
      <c r="H39" s="5" t="s">
        <v>470</v>
      </c>
      <c r="I39" s="5" t="s">
        <v>471</v>
      </c>
      <c r="J39" s="5">
        <v>215</v>
      </c>
      <c r="K39" s="6">
        <v>3.34E-21</v>
      </c>
      <c r="L39" s="5">
        <v>94.12</v>
      </c>
      <c r="M39" s="5">
        <v>51</v>
      </c>
      <c r="N39" s="5">
        <v>96.2</v>
      </c>
      <c r="O39" s="23" t="s">
        <v>36</v>
      </c>
      <c r="P39" s="38" t="s">
        <v>36</v>
      </c>
      <c r="Q39" s="56" t="s">
        <v>36</v>
      </c>
      <c r="R39" s="38">
        <v>16819</v>
      </c>
      <c r="S39" s="38" t="s">
        <v>37</v>
      </c>
      <c r="T39" s="38" t="s">
        <v>472</v>
      </c>
      <c r="U39" s="38" t="s">
        <v>39</v>
      </c>
      <c r="V39" s="38" t="s">
        <v>40</v>
      </c>
      <c r="W39" s="38" t="s">
        <v>438</v>
      </c>
      <c r="X39" s="38" t="s">
        <v>473</v>
      </c>
      <c r="Y39" s="38" t="s">
        <v>474</v>
      </c>
      <c r="Z39" s="38" t="s">
        <v>475</v>
      </c>
      <c r="AA39" s="39">
        <v>16819</v>
      </c>
      <c r="AB39" s="54" t="s">
        <v>468</v>
      </c>
      <c r="AC39" s="141" t="s">
        <v>452</v>
      </c>
      <c r="AD39" s="129" t="s">
        <v>46</v>
      </c>
      <c r="AE39" s="151" t="s">
        <v>47</v>
      </c>
    </row>
    <row r="40" spans="1:32" x14ac:dyDescent="0.25">
      <c r="A40" s="105">
        <f t="shared" si="3"/>
        <v>36</v>
      </c>
      <c r="B40" s="13">
        <v>39</v>
      </c>
      <c r="C40" s="14" t="s">
        <v>32</v>
      </c>
      <c r="D40" s="5">
        <v>17090</v>
      </c>
      <c r="E40" s="5">
        <v>17416</v>
      </c>
      <c r="F40" s="5">
        <v>327</v>
      </c>
      <c r="G40" s="5" t="s">
        <v>476</v>
      </c>
      <c r="H40" s="5" t="s">
        <v>361</v>
      </c>
      <c r="I40" s="5" t="s">
        <v>477</v>
      </c>
      <c r="J40" s="5">
        <v>420</v>
      </c>
      <c r="K40" s="6">
        <v>0</v>
      </c>
      <c r="L40" s="5">
        <v>93.52</v>
      </c>
      <c r="M40" s="5">
        <v>108</v>
      </c>
      <c r="N40" s="5">
        <v>100</v>
      </c>
      <c r="O40" s="23" t="s">
        <v>36</v>
      </c>
      <c r="P40" s="38" t="s">
        <v>36</v>
      </c>
      <c r="Q40" s="56" t="s">
        <v>36</v>
      </c>
      <c r="R40" s="38">
        <v>17090</v>
      </c>
      <c r="S40" s="38" t="s">
        <v>37</v>
      </c>
      <c r="T40" s="38" t="s">
        <v>478</v>
      </c>
      <c r="U40" s="38" t="s">
        <v>39</v>
      </c>
      <c r="V40" s="38" t="s">
        <v>40</v>
      </c>
      <c r="W40" s="38" t="s">
        <v>438</v>
      </c>
      <c r="X40" s="38" t="s">
        <v>479</v>
      </c>
      <c r="Y40" s="38" t="s">
        <v>480</v>
      </c>
      <c r="Z40" s="38" t="s">
        <v>481</v>
      </c>
      <c r="AA40" s="39">
        <v>17090</v>
      </c>
      <c r="AB40" s="54" t="s">
        <v>468</v>
      </c>
      <c r="AC40" s="141" t="s">
        <v>482</v>
      </c>
      <c r="AD40" s="84" t="s">
        <v>370</v>
      </c>
      <c r="AE40" s="29" t="s">
        <v>483</v>
      </c>
    </row>
    <row r="41" spans="1:32" s="72" customFormat="1" x14ac:dyDescent="0.25">
      <c r="A41" s="105">
        <f t="shared" si="3"/>
        <v>37</v>
      </c>
      <c r="B41" s="92">
        <v>40</v>
      </c>
      <c r="C41" s="93" t="s">
        <v>32</v>
      </c>
      <c r="D41" s="94">
        <v>17429</v>
      </c>
      <c r="E41" s="94">
        <v>19387</v>
      </c>
      <c r="F41" s="94">
        <v>1959</v>
      </c>
      <c r="G41" s="94" t="s">
        <v>484</v>
      </c>
      <c r="H41" s="94" t="s">
        <v>485</v>
      </c>
      <c r="I41" s="94" t="s">
        <v>486</v>
      </c>
      <c r="J41" s="94">
        <v>2751</v>
      </c>
      <c r="K41" s="95">
        <v>0</v>
      </c>
      <c r="L41" s="94">
        <v>89.48</v>
      </c>
      <c r="M41" s="94">
        <v>657</v>
      </c>
      <c r="N41" s="94">
        <v>100</v>
      </c>
      <c r="O41" s="100" t="s">
        <v>36</v>
      </c>
      <c r="P41" s="101" t="s">
        <v>353</v>
      </c>
      <c r="Q41" s="91" t="s">
        <v>36</v>
      </c>
      <c r="R41" s="94">
        <f t="shared" si="1"/>
        <v>17429</v>
      </c>
      <c r="S41" s="72" t="s">
        <v>37</v>
      </c>
      <c r="T41" s="72" t="s">
        <v>487</v>
      </c>
      <c r="U41" s="72" t="s">
        <v>39</v>
      </c>
      <c r="V41" s="44" t="s">
        <v>80</v>
      </c>
      <c r="W41" s="72" t="s">
        <v>488</v>
      </c>
      <c r="X41" s="72" t="s">
        <v>489</v>
      </c>
      <c r="Y41" s="72" t="s">
        <v>490</v>
      </c>
      <c r="Z41" s="72" t="s">
        <v>491</v>
      </c>
      <c r="AA41" s="88">
        <v>17429</v>
      </c>
      <c r="AB41" s="72" t="s">
        <v>492</v>
      </c>
      <c r="AC41" s="142" t="s">
        <v>493</v>
      </c>
      <c r="AD41" s="109" t="s">
        <v>494</v>
      </c>
      <c r="AE41" s="152"/>
    </row>
    <row r="42" spans="1:32" s="72" customFormat="1" x14ac:dyDescent="0.25">
      <c r="A42" s="105">
        <f t="shared" si="3"/>
        <v>38</v>
      </c>
      <c r="B42" s="92">
        <v>41</v>
      </c>
      <c r="C42" s="93" t="s">
        <v>32</v>
      </c>
      <c r="D42" s="94">
        <v>19390</v>
      </c>
      <c r="E42" s="94">
        <v>22173</v>
      </c>
      <c r="F42" s="94">
        <v>2784</v>
      </c>
      <c r="G42" s="94" t="s">
        <v>495</v>
      </c>
      <c r="H42" s="94" t="s">
        <v>496</v>
      </c>
      <c r="I42" s="94" t="s">
        <v>497</v>
      </c>
      <c r="J42" s="94">
        <v>3886</v>
      </c>
      <c r="K42" s="95">
        <v>0</v>
      </c>
      <c r="L42" s="94">
        <v>91.72</v>
      </c>
      <c r="M42" s="94">
        <v>930</v>
      </c>
      <c r="N42" s="92">
        <v>100</v>
      </c>
      <c r="O42" s="102" t="s">
        <v>36</v>
      </c>
      <c r="P42" s="102" t="s">
        <v>353</v>
      </c>
      <c r="Q42" s="119" t="s">
        <v>36</v>
      </c>
      <c r="R42" s="94">
        <f t="shared" si="1"/>
        <v>19390</v>
      </c>
      <c r="S42" s="72" t="s">
        <v>37</v>
      </c>
      <c r="T42" s="72" t="s">
        <v>498</v>
      </c>
      <c r="U42" s="72" t="s">
        <v>39</v>
      </c>
      <c r="V42" s="44" t="s">
        <v>499</v>
      </c>
      <c r="W42" s="72" t="s">
        <v>500</v>
      </c>
      <c r="X42" s="72" t="s">
        <v>501</v>
      </c>
      <c r="Y42" s="72" t="s">
        <v>502</v>
      </c>
      <c r="Z42" s="72" t="s">
        <v>503</v>
      </c>
      <c r="AA42" s="88">
        <v>19390</v>
      </c>
      <c r="AB42" s="72" t="s">
        <v>504</v>
      </c>
      <c r="AC42" s="142" t="s">
        <v>505</v>
      </c>
      <c r="AD42" s="109" t="s">
        <v>506</v>
      </c>
      <c r="AE42" s="152" t="s">
        <v>113</v>
      </c>
    </row>
    <row r="43" spans="1:32" s="72" customFormat="1" x14ac:dyDescent="0.25">
      <c r="A43" s="126">
        <f t="shared" si="3"/>
        <v>39</v>
      </c>
      <c r="B43" s="65">
        <v>42</v>
      </c>
      <c r="C43" s="93" t="s">
        <v>32</v>
      </c>
      <c r="D43" s="94">
        <v>22209</v>
      </c>
      <c r="E43" s="94">
        <v>22328</v>
      </c>
      <c r="F43" s="94">
        <v>120</v>
      </c>
      <c r="G43" s="94" t="s">
        <v>507</v>
      </c>
      <c r="H43" s="94" t="s">
        <v>508</v>
      </c>
      <c r="I43" s="94" t="s">
        <v>509</v>
      </c>
      <c r="J43" s="94">
        <v>192</v>
      </c>
      <c r="K43" s="95">
        <v>7.6899999999999999E-18</v>
      </c>
      <c r="L43" s="94">
        <v>100</v>
      </c>
      <c r="M43" s="94">
        <v>39</v>
      </c>
      <c r="N43" s="92">
        <v>75</v>
      </c>
      <c r="O43" s="102" t="s">
        <v>36</v>
      </c>
      <c r="P43" s="102" t="s">
        <v>353</v>
      </c>
      <c r="Q43" s="119" t="s">
        <v>36</v>
      </c>
      <c r="R43" s="21">
        <v>22170</v>
      </c>
      <c r="S43" s="72">
        <v>159</v>
      </c>
      <c r="T43" s="72" t="s">
        <v>92</v>
      </c>
      <c r="U43" s="72" t="s">
        <v>510</v>
      </c>
      <c r="V43" s="44" t="s">
        <v>80</v>
      </c>
      <c r="W43" s="72" t="s">
        <v>511</v>
      </c>
      <c r="X43" s="72" t="s">
        <v>512</v>
      </c>
      <c r="Y43" s="72" t="s">
        <v>513</v>
      </c>
      <c r="Z43" s="72" t="s">
        <v>503</v>
      </c>
      <c r="AA43" s="22">
        <v>22170</v>
      </c>
      <c r="AB43" s="72" t="s">
        <v>514</v>
      </c>
      <c r="AC43" s="142" t="s">
        <v>99</v>
      </c>
      <c r="AD43" s="129" t="s">
        <v>46</v>
      </c>
      <c r="AE43" s="152" t="s">
        <v>113</v>
      </c>
    </row>
    <row r="44" spans="1:32" x14ac:dyDescent="0.25">
      <c r="A44" s="126">
        <f t="shared" si="3"/>
        <v>40</v>
      </c>
      <c r="B44" s="65">
        <v>43</v>
      </c>
      <c r="C44" s="14" t="s">
        <v>32</v>
      </c>
      <c r="D44" s="5">
        <v>22411</v>
      </c>
      <c r="E44" s="5">
        <v>24207</v>
      </c>
      <c r="F44" s="5">
        <v>1797</v>
      </c>
      <c r="G44" s="5" t="s">
        <v>515</v>
      </c>
      <c r="H44" s="5" t="s">
        <v>516</v>
      </c>
      <c r="I44" s="5" t="s">
        <v>517</v>
      </c>
      <c r="J44" s="5">
        <v>2494</v>
      </c>
      <c r="K44" s="6">
        <v>0</v>
      </c>
      <c r="L44" s="5">
        <v>92.66</v>
      </c>
      <c r="M44" s="5">
        <v>586</v>
      </c>
      <c r="N44" s="13">
        <v>96.9</v>
      </c>
      <c r="O44" s="12" t="s">
        <v>36</v>
      </c>
      <c r="P44" s="12" t="s">
        <v>353</v>
      </c>
      <c r="Q44" s="119" t="s">
        <v>36</v>
      </c>
      <c r="R44" s="21">
        <v>22417</v>
      </c>
      <c r="S44" s="3">
        <v>1791</v>
      </c>
      <c r="T44" s="3" t="s">
        <v>518</v>
      </c>
      <c r="U44" s="3" t="s">
        <v>519</v>
      </c>
      <c r="V44" s="44" t="s">
        <v>80</v>
      </c>
      <c r="W44" s="3" t="s">
        <v>520</v>
      </c>
      <c r="X44" s="3" t="s">
        <v>521</v>
      </c>
      <c r="Y44" s="3" t="s">
        <v>522</v>
      </c>
      <c r="Z44" s="3" t="s">
        <v>503</v>
      </c>
      <c r="AA44" s="22">
        <v>22417</v>
      </c>
      <c r="AB44" s="3" t="s">
        <v>523</v>
      </c>
      <c r="AC44" s="83" t="s">
        <v>99</v>
      </c>
      <c r="AD44" s="129" t="s">
        <v>46</v>
      </c>
      <c r="AE44" s="29" t="s">
        <v>113</v>
      </c>
    </row>
    <row r="45" spans="1:32" x14ac:dyDescent="0.25">
      <c r="A45" s="126">
        <f t="shared" si="3"/>
        <v>41</v>
      </c>
      <c r="B45" s="65">
        <v>44</v>
      </c>
      <c r="C45" s="14" t="s">
        <v>32</v>
      </c>
      <c r="D45" s="5">
        <v>24289</v>
      </c>
      <c r="E45" s="5">
        <v>25056</v>
      </c>
      <c r="F45" s="5">
        <v>768</v>
      </c>
      <c r="G45" s="5" t="s">
        <v>524</v>
      </c>
      <c r="H45" s="5" t="s">
        <v>525</v>
      </c>
      <c r="I45" s="5" t="s">
        <v>526</v>
      </c>
      <c r="J45" s="5">
        <v>999</v>
      </c>
      <c r="K45" s="6">
        <v>0</v>
      </c>
      <c r="L45" s="5">
        <v>93.33</v>
      </c>
      <c r="M45" s="5">
        <v>255</v>
      </c>
      <c r="N45" s="13">
        <v>100</v>
      </c>
      <c r="O45" s="12" t="s">
        <v>36</v>
      </c>
      <c r="P45" s="12" t="s">
        <v>353</v>
      </c>
      <c r="Q45" s="119" t="s">
        <v>36</v>
      </c>
      <c r="R45" s="5">
        <f t="shared" si="1"/>
        <v>24289</v>
      </c>
      <c r="S45" s="3" t="s">
        <v>37</v>
      </c>
      <c r="T45" s="3" t="s">
        <v>527</v>
      </c>
      <c r="U45" s="3" t="s">
        <v>39</v>
      </c>
      <c r="V45" s="68" t="s">
        <v>499</v>
      </c>
      <c r="W45" s="3" t="s">
        <v>528</v>
      </c>
      <c r="X45" s="3" t="s">
        <v>529</v>
      </c>
      <c r="Y45" s="3" t="s">
        <v>530</v>
      </c>
      <c r="Z45" s="3" t="s">
        <v>97</v>
      </c>
      <c r="AA45" s="4">
        <v>24289</v>
      </c>
      <c r="AB45" s="3" t="s">
        <v>531</v>
      </c>
      <c r="AC45" s="83" t="s">
        <v>99</v>
      </c>
      <c r="AD45" s="129" t="s">
        <v>46</v>
      </c>
      <c r="AE45" s="29" t="s">
        <v>113</v>
      </c>
    </row>
    <row r="46" spans="1:32" x14ac:dyDescent="0.25">
      <c r="A46" s="105">
        <f t="shared" si="3"/>
        <v>42</v>
      </c>
      <c r="B46" s="13">
        <v>45</v>
      </c>
      <c r="C46" s="14" t="s">
        <v>32</v>
      </c>
      <c r="D46" s="5">
        <v>25067</v>
      </c>
      <c r="E46" s="5">
        <v>25420</v>
      </c>
      <c r="F46" s="5">
        <v>354</v>
      </c>
      <c r="G46" s="5" t="s">
        <v>532</v>
      </c>
      <c r="H46" s="5" t="s">
        <v>533</v>
      </c>
      <c r="I46" s="5" t="s">
        <v>534</v>
      </c>
      <c r="J46" s="5">
        <v>176</v>
      </c>
      <c r="K46" s="6">
        <v>1.6900000000000001E-13</v>
      </c>
      <c r="L46" s="5">
        <v>84.21</v>
      </c>
      <c r="M46" s="5">
        <v>57</v>
      </c>
      <c r="N46" s="13">
        <v>49.6</v>
      </c>
      <c r="O46" s="12" t="s">
        <v>36</v>
      </c>
      <c r="P46" s="12" t="s">
        <v>353</v>
      </c>
      <c r="Q46" s="120" t="s">
        <v>36</v>
      </c>
      <c r="R46" s="30">
        <f t="shared" si="1"/>
        <v>25067</v>
      </c>
      <c r="S46" s="31" t="s">
        <v>37</v>
      </c>
      <c r="T46" s="31" t="s">
        <v>535</v>
      </c>
      <c r="U46" s="31" t="s">
        <v>39</v>
      </c>
      <c r="V46" s="68" t="s">
        <v>499</v>
      </c>
      <c r="W46" s="31" t="s">
        <v>536</v>
      </c>
      <c r="X46" s="31" t="s">
        <v>537</v>
      </c>
      <c r="Y46" s="31" t="s">
        <v>538</v>
      </c>
      <c r="Z46" s="31" t="s">
        <v>539</v>
      </c>
      <c r="AA46" s="32">
        <v>25067</v>
      </c>
      <c r="AB46" s="31" t="s">
        <v>540</v>
      </c>
      <c r="AC46" s="138" t="s">
        <v>99</v>
      </c>
      <c r="AD46" s="109" t="s">
        <v>370</v>
      </c>
      <c r="AE46" s="29" t="s">
        <v>541</v>
      </c>
    </row>
    <row r="47" spans="1:32" x14ac:dyDescent="0.25">
      <c r="A47" s="105">
        <f t="shared" si="3"/>
        <v>43</v>
      </c>
      <c r="B47" s="13">
        <v>46</v>
      </c>
      <c r="C47" s="14" t="s">
        <v>32</v>
      </c>
      <c r="D47" s="5">
        <v>25462</v>
      </c>
      <c r="E47" s="5">
        <v>25713</v>
      </c>
      <c r="F47" s="5">
        <v>252</v>
      </c>
      <c r="G47" s="5" t="s">
        <v>542</v>
      </c>
      <c r="H47" s="5" t="s">
        <v>361</v>
      </c>
      <c r="I47" s="5" t="s">
        <v>543</v>
      </c>
      <c r="J47" s="5">
        <v>278</v>
      </c>
      <c r="K47" s="6">
        <v>5.7299999999999999E-30</v>
      </c>
      <c r="L47" s="5">
        <v>93.44</v>
      </c>
      <c r="M47" s="5">
        <v>61</v>
      </c>
      <c r="N47" s="13">
        <v>75.3</v>
      </c>
      <c r="O47" s="27" t="s">
        <v>76</v>
      </c>
      <c r="P47" s="27" t="s">
        <v>341</v>
      </c>
      <c r="Q47" s="99" t="s">
        <v>146</v>
      </c>
      <c r="R47" s="27">
        <f t="shared" ref="R47:R52" si="4">IF(C47="F", D47, E47)</f>
        <v>25462</v>
      </c>
      <c r="S47" s="27" t="s">
        <v>37</v>
      </c>
      <c r="T47" s="27" t="s">
        <v>544</v>
      </c>
      <c r="U47" s="27" t="s">
        <v>545</v>
      </c>
      <c r="V47" s="27" t="s">
        <v>546</v>
      </c>
      <c r="W47" s="27" t="s">
        <v>152</v>
      </c>
      <c r="X47" s="27" t="s">
        <v>547</v>
      </c>
      <c r="Y47" s="27" t="s">
        <v>548</v>
      </c>
      <c r="Z47" s="27" t="s">
        <v>549</v>
      </c>
      <c r="AA47" s="112">
        <v>25462</v>
      </c>
      <c r="AB47" s="27" t="s">
        <v>550</v>
      </c>
      <c r="AC47" s="134" t="s">
        <v>348</v>
      </c>
      <c r="AD47" s="109" t="s">
        <v>370</v>
      </c>
      <c r="AE47" s="29" t="s">
        <v>541</v>
      </c>
      <c r="AF47" s="72"/>
    </row>
    <row r="48" spans="1:32" x14ac:dyDescent="0.25">
      <c r="A48" s="105">
        <f t="shared" si="3"/>
        <v>44</v>
      </c>
      <c r="B48" s="13">
        <v>47</v>
      </c>
      <c r="C48" s="14" t="s">
        <v>32</v>
      </c>
      <c r="D48" s="5">
        <v>25710</v>
      </c>
      <c r="E48" s="5">
        <v>26186</v>
      </c>
      <c r="F48" s="5">
        <v>477</v>
      </c>
      <c r="G48" s="5" t="s">
        <v>551</v>
      </c>
      <c r="H48" s="5" t="s">
        <v>361</v>
      </c>
      <c r="I48" s="5" t="s">
        <v>552</v>
      </c>
      <c r="J48" s="5">
        <v>645</v>
      </c>
      <c r="K48" s="6">
        <v>0</v>
      </c>
      <c r="L48" s="5">
        <v>84.18</v>
      </c>
      <c r="M48" s="5">
        <v>158</v>
      </c>
      <c r="N48" s="13">
        <v>100</v>
      </c>
      <c r="O48" s="27" t="s">
        <v>36</v>
      </c>
      <c r="P48" s="27" t="s">
        <v>553</v>
      </c>
      <c r="Q48" s="99" t="s">
        <v>146</v>
      </c>
      <c r="R48" s="27">
        <f t="shared" si="4"/>
        <v>25710</v>
      </c>
      <c r="S48" s="27" t="s">
        <v>37</v>
      </c>
      <c r="T48" s="27" t="s">
        <v>331</v>
      </c>
      <c r="U48" s="27" t="s">
        <v>545</v>
      </c>
      <c r="V48" s="27" t="s">
        <v>554</v>
      </c>
      <c r="W48" s="27" t="s">
        <v>152</v>
      </c>
      <c r="X48" s="27" t="s">
        <v>555</v>
      </c>
      <c r="Y48" s="27" t="s">
        <v>548</v>
      </c>
      <c r="Z48" s="27" t="s">
        <v>556</v>
      </c>
      <c r="AA48" s="112">
        <v>25710</v>
      </c>
      <c r="AB48" s="27" t="s">
        <v>550</v>
      </c>
      <c r="AC48" s="134" t="s">
        <v>348</v>
      </c>
      <c r="AD48" s="109" t="s">
        <v>370</v>
      </c>
      <c r="AE48" s="29" t="s">
        <v>541</v>
      </c>
    </row>
    <row r="49" spans="1:31" s="79" customFormat="1" x14ac:dyDescent="0.25">
      <c r="A49" s="105">
        <f t="shared" si="3"/>
        <v>45</v>
      </c>
      <c r="B49" s="73">
        <v>48</v>
      </c>
      <c r="C49" s="74" t="s">
        <v>32</v>
      </c>
      <c r="D49" s="75">
        <v>26265</v>
      </c>
      <c r="E49" s="75">
        <v>27008</v>
      </c>
      <c r="F49" s="75">
        <v>744</v>
      </c>
      <c r="G49" s="75" t="s">
        <v>557</v>
      </c>
      <c r="H49" s="75" t="s">
        <v>558</v>
      </c>
      <c r="I49" s="75" t="s">
        <v>559</v>
      </c>
      <c r="J49" s="75">
        <v>1141</v>
      </c>
      <c r="K49" s="76">
        <v>0</v>
      </c>
      <c r="L49" s="75">
        <v>97.14</v>
      </c>
      <c r="M49" s="75">
        <v>247</v>
      </c>
      <c r="N49" s="73">
        <v>98</v>
      </c>
      <c r="O49" s="77" t="s">
        <v>76</v>
      </c>
      <c r="P49" s="77" t="s">
        <v>560</v>
      </c>
      <c r="Q49" s="121" t="s">
        <v>146</v>
      </c>
      <c r="R49" s="77">
        <f t="shared" si="4"/>
        <v>26265</v>
      </c>
      <c r="S49" s="77" t="s">
        <v>37</v>
      </c>
      <c r="T49" s="77" t="s">
        <v>561</v>
      </c>
      <c r="U49" s="77" t="s">
        <v>545</v>
      </c>
      <c r="V49" s="77" t="s">
        <v>562</v>
      </c>
      <c r="W49" s="77" t="s">
        <v>152</v>
      </c>
      <c r="X49" s="77" t="s">
        <v>563</v>
      </c>
      <c r="Y49" s="77" t="s">
        <v>548</v>
      </c>
      <c r="Z49" s="77" t="s">
        <v>564</v>
      </c>
      <c r="AA49" s="113">
        <v>26265</v>
      </c>
      <c r="AB49" s="77" t="s">
        <v>565</v>
      </c>
      <c r="AC49" s="143" t="s">
        <v>566</v>
      </c>
      <c r="AD49" s="129" t="s">
        <v>46</v>
      </c>
      <c r="AE49" s="78" t="s">
        <v>567</v>
      </c>
    </row>
    <row r="50" spans="1:31" s="79" customFormat="1" x14ac:dyDescent="0.25">
      <c r="A50" s="105">
        <f t="shared" si="3"/>
        <v>46</v>
      </c>
      <c r="B50" s="73">
        <v>49</v>
      </c>
      <c r="C50" s="74" t="s">
        <v>32</v>
      </c>
      <c r="D50" s="75">
        <v>27088</v>
      </c>
      <c r="E50" s="75">
        <v>27834</v>
      </c>
      <c r="F50" s="75">
        <v>747</v>
      </c>
      <c r="G50" s="75" t="s">
        <v>568</v>
      </c>
      <c r="H50" s="75" t="s">
        <v>569</v>
      </c>
      <c r="I50" s="75" t="s">
        <v>570</v>
      </c>
      <c r="J50" s="75">
        <v>1221</v>
      </c>
      <c r="K50" s="76">
        <v>0</v>
      </c>
      <c r="L50" s="75">
        <v>96.77</v>
      </c>
      <c r="M50" s="75">
        <v>248</v>
      </c>
      <c r="N50" s="73">
        <v>100</v>
      </c>
      <c r="O50" s="77" t="s">
        <v>36</v>
      </c>
      <c r="P50" s="77" t="s">
        <v>571</v>
      </c>
      <c r="Q50" s="121" t="s">
        <v>146</v>
      </c>
      <c r="R50" s="77">
        <f>IF(C50="F", D50, E50)</f>
        <v>27088</v>
      </c>
      <c r="S50" s="77" t="s">
        <v>37</v>
      </c>
      <c r="T50" s="77" t="s">
        <v>572</v>
      </c>
      <c r="U50" s="77" t="s">
        <v>545</v>
      </c>
      <c r="V50" s="77" t="s">
        <v>562</v>
      </c>
      <c r="W50" s="77" t="s">
        <v>573</v>
      </c>
      <c r="X50" s="77" t="s">
        <v>574</v>
      </c>
      <c r="Y50" s="77" t="s">
        <v>575</v>
      </c>
      <c r="Z50" s="77" t="s">
        <v>576</v>
      </c>
      <c r="AA50" s="113">
        <v>27088</v>
      </c>
      <c r="AB50" s="77" t="s">
        <v>577</v>
      </c>
      <c r="AC50" s="143" t="s">
        <v>578</v>
      </c>
      <c r="AD50" s="86" t="s">
        <v>579</v>
      </c>
      <c r="AE50" s="78" t="s">
        <v>567</v>
      </c>
    </row>
    <row r="51" spans="1:31" x14ac:dyDescent="0.25">
      <c r="A51" s="105">
        <f t="shared" si="3"/>
        <v>47</v>
      </c>
      <c r="B51" s="13">
        <v>50</v>
      </c>
      <c r="C51" s="14" t="s">
        <v>32</v>
      </c>
      <c r="D51" s="5">
        <v>27834</v>
      </c>
      <c r="E51" s="5">
        <v>28376</v>
      </c>
      <c r="F51" s="5">
        <v>543</v>
      </c>
      <c r="G51" s="5" t="s">
        <v>580</v>
      </c>
      <c r="H51" s="5" t="s">
        <v>581</v>
      </c>
      <c r="I51" s="5" t="s">
        <v>582</v>
      </c>
      <c r="J51" s="5">
        <v>819</v>
      </c>
      <c r="K51" s="6">
        <v>0</v>
      </c>
      <c r="L51" s="5">
        <v>97.22</v>
      </c>
      <c r="M51" s="5">
        <v>180</v>
      </c>
      <c r="N51" s="13">
        <v>100</v>
      </c>
      <c r="O51" s="27" t="s">
        <v>36</v>
      </c>
      <c r="P51" s="27" t="s">
        <v>583</v>
      </c>
      <c r="Q51" s="99" t="s">
        <v>146</v>
      </c>
      <c r="R51" s="27">
        <f t="shared" si="4"/>
        <v>27834</v>
      </c>
      <c r="S51" s="27" t="s">
        <v>37</v>
      </c>
      <c r="T51" s="27" t="s">
        <v>117</v>
      </c>
      <c r="U51" s="27" t="s">
        <v>545</v>
      </c>
      <c r="V51" s="27" t="s">
        <v>554</v>
      </c>
      <c r="W51" s="27" t="s">
        <v>584</v>
      </c>
      <c r="X51" s="27" t="s">
        <v>585</v>
      </c>
      <c r="Y51" s="27" t="s">
        <v>575</v>
      </c>
      <c r="Z51" s="27" t="s">
        <v>586</v>
      </c>
      <c r="AA51" s="112">
        <v>27834</v>
      </c>
      <c r="AB51" s="27" t="s">
        <v>587</v>
      </c>
      <c r="AC51" s="134" t="s">
        <v>348</v>
      </c>
      <c r="AD51" s="129" t="s">
        <v>46</v>
      </c>
      <c r="AE51" s="29" t="s">
        <v>567</v>
      </c>
    </row>
    <row r="52" spans="1:31" x14ac:dyDescent="0.25">
      <c r="A52" s="105">
        <f t="shared" si="3"/>
        <v>48</v>
      </c>
      <c r="B52" s="13">
        <v>51</v>
      </c>
      <c r="C52" s="14" t="s">
        <v>32</v>
      </c>
      <c r="D52" s="5">
        <v>28389</v>
      </c>
      <c r="E52" s="5">
        <v>28742</v>
      </c>
      <c r="F52" s="5">
        <v>354</v>
      </c>
      <c r="G52" s="5" t="s">
        <v>588</v>
      </c>
      <c r="H52" s="5" t="s">
        <v>589</v>
      </c>
      <c r="I52" s="5" t="s">
        <v>590</v>
      </c>
      <c r="J52" s="5">
        <v>410</v>
      </c>
      <c r="K52" s="6">
        <v>0</v>
      </c>
      <c r="L52" s="5">
        <v>86.36</v>
      </c>
      <c r="M52" s="5">
        <v>110</v>
      </c>
      <c r="N52" s="13">
        <v>96.5</v>
      </c>
      <c r="O52" s="27" t="s">
        <v>36</v>
      </c>
      <c r="P52" s="27" t="s">
        <v>591</v>
      </c>
      <c r="Q52" s="99" t="s">
        <v>146</v>
      </c>
      <c r="R52" s="27">
        <f t="shared" si="4"/>
        <v>28389</v>
      </c>
      <c r="S52" s="27" t="s">
        <v>37</v>
      </c>
      <c r="T52" s="27" t="s">
        <v>592</v>
      </c>
      <c r="U52" s="27" t="s">
        <v>545</v>
      </c>
      <c r="V52" s="27" t="s">
        <v>546</v>
      </c>
      <c r="W52" s="27" t="s">
        <v>152</v>
      </c>
      <c r="X52" s="27" t="s">
        <v>593</v>
      </c>
      <c r="Y52" s="27" t="s">
        <v>594</v>
      </c>
      <c r="Z52" s="27" t="s">
        <v>595</v>
      </c>
      <c r="AA52" s="112">
        <v>28389</v>
      </c>
      <c r="AB52" s="27" t="s">
        <v>596</v>
      </c>
      <c r="AC52" s="134" t="s">
        <v>597</v>
      </c>
      <c r="AD52" s="129" t="s">
        <v>46</v>
      </c>
      <c r="AE52" s="29" t="s">
        <v>567</v>
      </c>
    </row>
    <row r="53" spans="1:31" s="72" customFormat="1" x14ac:dyDescent="0.25">
      <c r="A53" s="105">
        <f t="shared" si="3"/>
        <v>49</v>
      </c>
      <c r="B53" s="92">
        <v>52</v>
      </c>
      <c r="C53" s="93" t="s">
        <v>32</v>
      </c>
      <c r="D53" s="94">
        <v>28742</v>
      </c>
      <c r="E53" s="94">
        <v>29167</v>
      </c>
      <c r="F53" s="94">
        <v>426</v>
      </c>
      <c r="G53" s="94" t="s">
        <v>598</v>
      </c>
      <c r="H53" s="94" t="s">
        <v>599</v>
      </c>
      <c r="I53" s="94" t="s">
        <v>600</v>
      </c>
      <c r="J53" s="94">
        <v>615</v>
      </c>
      <c r="K53" s="95">
        <v>0</v>
      </c>
      <c r="L53" s="94">
        <v>97.14</v>
      </c>
      <c r="M53" s="94">
        <v>140</v>
      </c>
      <c r="N53" s="94">
        <v>97.2</v>
      </c>
      <c r="O53" s="17" t="s">
        <v>76</v>
      </c>
      <c r="P53" s="46" t="s">
        <v>76</v>
      </c>
      <c r="Q53" s="56" t="s">
        <v>76</v>
      </c>
      <c r="R53" s="26">
        <v>28742</v>
      </c>
      <c r="S53" s="46" t="s">
        <v>37</v>
      </c>
      <c r="T53" s="46" t="s">
        <v>352</v>
      </c>
      <c r="U53" s="46" t="s">
        <v>601</v>
      </c>
      <c r="V53" s="46" t="s">
        <v>602</v>
      </c>
      <c r="W53" s="46" t="s">
        <v>603</v>
      </c>
      <c r="X53" s="46" t="s">
        <v>604</v>
      </c>
      <c r="Y53" s="46" t="s">
        <v>605</v>
      </c>
      <c r="Z53" s="46" t="s">
        <v>606</v>
      </c>
      <c r="AA53" s="114">
        <v>28742</v>
      </c>
      <c r="AB53" s="46" t="s">
        <v>607</v>
      </c>
      <c r="AC53" s="137" t="s">
        <v>608</v>
      </c>
      <c r="AD53" s="129" t="s">
        <v>46</v>
      </c>
      <c r="AE53" s="152" t="s">
        <v>113</v>
      </c>
    </row>
    <row r="54" spans="1:31" x14ac:dyDescent="0.25">
      <c r="A54" s="126">
        <f t="shared" si="3"/>
        <v>50</v>
      </c>
      <c r="B54" s="65">
        <v>53</v>
      </c>
      <c r="C54" s="14" t="s">
        <v>32</v>
      </c>
      <c r="D54" s="5">
        <v>29331</v>
      </c>
      <c r="E54" s="5">
        <v>29867</v>
      </c>
      <c r="F54" s="5">
        <v>537</v>
      </c>
      <c r="G54" s="5" t="s">
        <v>609</v>
      </c>
      <c r="H54" s="5" t="s">
        <v>599</v>
      </c>
      <c r="I54" s="5" t="s">
        <v>610</v>
      </c>
      <c r="J54" s="5">
        <v>776</v>
      </c>
      <c r="K54" s="6">
        <v>0</v>
      </c>
      <c r="L54" s="5">
        <v>94.97</v>
      </c>
      <c r="M54" s="5">
        <v>179</v>
      </c>
      <c r="N54" s="5">
        <v>100</v>
      </c>
      <c r="O54" s="20" t="s">
        <v>298</v>
      </c>
      <c r="P54" s="35" t="s">
        <v>76</v>
      </c>
      <c r="Q54" s="50" t="s">
        <v>76</v>
      </c>
      <c r="R54" s="110">
        <v>29331</v>
      </c>
      <c r="S54" s="35" t="s">
        <v>37</v>
      </c>
      <c r="T54" s="35" t="s">
        <v>611</v>
      </c>
      <c r="U54" s="35" t="s">
        <v>612</v>
      </c>
      <c r="V54" s="35" t="s">
        <v>389</v>
      </c>
      <c r="W54" s="35" t="s">
        <v>613</v>
      </c>
      <c r="X54" s="35" t="s">
        <v>614</v>
      </c>
      <c r="Y54" s="35" t="s">
        <v>615</v>
      </c>
      <c r="Z54" s="35" t="s">
        <v>616</v>
      </c>
      <c r="AA54" s="51" t="s">
        <v>617</v>
      </c>
      <c r="AB54" s="35" t="s">
        <v>618</v>
      </c>
      <c r="AC54" s="131" t="s">
        <v>619</v>
      </c>
      <c r="AD54" s="129" t="s">
        <v>46</v>
      </c>
      <c r="AE54" s="111" t="s">
        <v>100</v>
      </c>
    </row>
    <row r="55" spans="1:31" x14ac:dyDescent="0.25">
      <c r="A55" s="126">
        <f t="shared" si="3"/>
        <v>51</v>
      </c>
      <c r="B55" s="65">
        <v>54</v>
      </c>
      <c r="C55" s="14" t="s">
        <v>32</v>
      </c>
      <c r="D55" s="5">
        <v>29927</v>
      </c>
      <c r="E55" s="5">
        <v>30148</v>
      </c>
      <c r="F55" s="5">
        <v>222</v>
      </c>
      <c r="G55" s="5" t="s">
        <v>620</v>
      </c>
      <c r="H55" s="5" t="s">
        <v>621</v>
      </c>
      <c r="I55" s="5" t="s">
        <v>622</v>
      </c>
      <c r="J55" s="5">
        <v>270</v>
      </c>
      <c r="K55" s="6">
        <v>5.2199999999999999E-29</v>
      </c>
      <c r="L55" s="5">
        <v>89.04</v>
      </c>
      <c r="M55" s="5">
        <v>73</v>
      </c>
      <c r="N55" s="5">
        <v>100</v>
      </c>
      <c r="O55" s="37" t="s">
        <v>146</v>
      </c>
      <c r="P55" s="3" t="s">
        <v>623</v>
      </c>
      <c r="Q55" s="91" t="s">
        <v>146</v>
      </c>
      <c r="R55" s="5">
        <f t="shared" si="1"/>
        <v>29927</v>
      </c>
      <c r="S55" s="3" t="s">
        <v>148</v>
      </c>
      <c r="T55" s="3" t="s">
        <v>624</v>
      </c>
      <c r="U55" s="3" t="s">
        <v>625</v>
      </c>
      <c r="V55" s="3" t="s">
        <v>626</v>
      </c>
      <c r="W55" s="3" t="s">
        <v>152</v>
      </c>
      <c r="X55" s="3" t="s">
        <v>627</v>
      </c>
      <c r="Y55" s="3" t="s">
        <v>628</v>
      </c>
      <c r="Z55" s="3" t="s">
        <v>629</v>
      </c>
      <c r="AA55" s="88" t="s">
        <v>630</v>
      </c>
      <c r="AB55" s="37" t="s">
        <v>631</v>
      </c>
      <c r="AC55" s="131" t="s">
        <v>632</v>
      </c>
      <c r="AD55" s="129" t="s">
        <v>46</v>
      </c>
      <c r="AE55" s="29" t="s">
        <v>633</v>
      </c>
    </row>
    <row r="56" spans="1:31" x14ac:dyDescent="0.25">
      <c r="A56" s="105">
        <f t="shared" si="3"/>
        <v>52</v>
      </c>
      <c r="B56" s="13">
        <v>55</v>
      </c>
      <c r="C56" s="14" t="s">
        <v>32</v>
      </c>
      <c r="D56" s="5">
        <v>30179</v>
      </c>
      <c r="E56" s="5">
        <v>35368</v>
      </c>
      <c r="F56" s="5">
        <v>5190</v>
      </c>
      <c r="G56" s="5" t="s">
        <v>634</v>
      </c>
      <c r="O56" s="47" t="s">
        <v>146</v>
      </c>
      <c r="P56" s="3" t="s">
        <v>635</v>
      </c>
      <c r="Q56" s="91" t="s">
        <v>146</v>
      </c>
      <c r="R56" s="5">
        <f t="shared" si="1"/>
        <v>30179</v>
      </c>
      <c r="S56" s="3" t="s">
        <v>148</v>
      </c>
      <c r="T56" s="3" t="s">
        <v>636</v>
      </c>
      <c r="U56" s="3" t="s">
        <v>637</v>
      </c>
      <c r="V56" s="3" t="s">
        <v>638</v>
      </c>
      <c r="W56" s="3" t="s">
        <v>152</v>
      </c>
      <c r="X56" s="3" t="s">
        <v>639</v>
      </c>
      <c r="Y56" s="3" t="s">
        <v>628</v>
      </c>
      <c r="Z56" s="3" t="s">
        <v>629</v>
      </c>
      <c r="AA56" s="88" t="s">
        <v>640</v>
      </c>
      <c r="AB56" s="54" t="s">
        <v>641</v>
      </c>
      <c r="AC56" s="141" t="s">
        <v>642</v>
      </c>
      <c r="AD56" s="84" t="s">
        <v>643</v>
      </c>
    </row>
    <row r="57" spans="1:31" x14ac:dyDescent="0.25">
      <c r="A57" s="105">
        <f t="shared" ref="A57:A74" si="5">A56+1</f>
        <v>53</v>
      </c>
      <c r="B57" s="13">
        <v>56</v>
      </c>
      <c r="C57" s="14" t="s">
        <v>32</v>
      </c>
      <c r="D57" s="5">
        <v>35379</v>
      </c>
      <c r="E57" s="5">
        <v>36665</v>
      </c>
      <c r="F57" s="5">
        <v>1287</v>
      </c>
      <c r="G57" s="5" t="s">
        <v>644</v>
      </c>
      <c r="H57" s="5" t="s">
        <v>645</v>
      </c>
      <c r="I57" s="5" t="s">
        <v>646</v>
      </c>
      <c r="J57" s="5">
        <v>2045</v>
      </c>
      <c r="K57" s="6">
        <v>0</v>
      </c>
      <c r="L57" s="5">
        <v>96.96</v>
      </c>
      <c r="M57" s="5">
        <v>428</v>
      </c>
      <c r="N57" s="5">
        <v>100</v>
      </c>
      <c r="O57" s="40" t="s">
        <v>146</v>
      </c>
      <c r="P57" s="3" t="s">
        <v>647</v>
      </c>
      <c r="Q57" s="91" t="s">
        <v>146</v>
      </c>
      <c r="R57" s="5">
        <f t="shared" si="1"/>
        <v>35379</v>
      </c>
      <c r="S57" s="3" t="s">
        <v>148</v>
      </c>
      <c r="T57" s="3" t="s">
        <v>648</v>
      </c>
      <c r="U57" s="3" t="s">
        <v>649</v>
      </c>
      <c r="V57" s="3" t="s">
        <v>650</v>
      </c>
      <c r="W57" s="3" t="s">
        <v>152</v>
      </c>
      <c r="X57" s="3" t="s">
        <v>651</v>
      </c>
      <c r="Y57" s="3" t="s">
        <v>628</v>
      </c>
      <c r="Z57" s="3" t="s">
        <v>629</v>
      </c>
      <c r="AA57" s="88" t="s">
        <v>652</v>
      </c>
      <c r="AB57" s="40" t="s">
        <v>653</v>
      </c>
      <c r="AC57" s="132" t="s">
        <v>654</v>
      </c>
      <c r="AD57" s="129" t="s">
        <v>46</v>
      </c>
      <c r="AE57" s="29" t="s">
        <v>633</v>
      </c>
    </row>
    <row r="58" spans="1:31" x14ac:dyDescent="0.25">
      <c r="A58" s="105">
        <f t="shared" si="5"/>
        <v>54</v>
      </c>
      <c r="B58" s="13">
        <v>57</v>
      </c>
      <c r="C58" s="14" t="s">
        <v>32</v>
      </c>
      <c r="D58" s="5">
        <v>36665</v>
      </c>
      <c r="E58" s="5">
        <v>37813</v>
      </c>
      <c r="F58" s="5">
        <v>1149</v>
      </c>
      <c r="G58" s="5" t="s">
        <v>655</v>
      </c>
      <c r="H58" s="5" t="s">
        <v>645</v>
      </c>
      <c r="I58" s="5" t="s">
        <v>656</v>
      </c>
      <c r="J58" s="5">
        <v>1912</v>
      </c>
      <c r="K58" s="6">
        <v>0</v>
      </c>
      <c r="L58" s="5">
        <v>97.38</v>
      </c>
      <c r="M58" s="5">
        <v>382</v>
      </c>
      <c r="N58" s="5">
        <v>100</v>
      </c>
      <c r="O58" s="47" t="s">
        <v>146</v>
      </c>
      <c r="P58" s="3" t="s">
        <v>647</v>
      </c>
      <c r="Q58" s="91" t="s">
        <v>146</v>
      </c>
      <c r="R58" s="5">
        <f t="shared" si="1"/>
        <v>36665</v>
      </c>
      <c r="S58" s="3" t="s">
        <v>148</v>
      </c>
      <c r="T58" s="3" t="s">
        <v>657</v>
      </c>
      <c r="U58" s="3" t="s">
        <v>658</v>
      </c>
      <c r="V58" s="3" t="s">
        <v>650</v>
      </c>
      <c r="W58" s="3" t="s">
        <v>152</v>
      </c>
      <c r="X58" s="3" t="s">
        <v>659</v>
      </c>
      <c r="Y58" s="3" t="s">
        <v>660</v>
      </c>
      <c r="Z58" s="3" t="s">
        <v>629</v>
      </c>
      <c r="AA58" s="88" t="s">
        <v>661</v>
      </c>
      <c r="AB58" s="54" t="s">
        <v>662</v>
      </c>
      <c r="AC58" s="141" t="s">
        <v>663</v>
      </c>
      <c r="AD58" s="84" t="s">
        <v>664</v>
      </c>
      <c r="AE58" s="29" t="s">
        <v>633</v>
      </c>
    </row>
    <row r="59" spans="1:31" x14ac:dyDescent="0.25">
      <c r="A59" s="105">
        <f t="shared" si="5"/>
        <v>55</v>
      </c>
      <c r="B59" s="13">
        <v>58</v>
      </c>
      <c r="C59" s="14" t="s">
        <v>32</v>
      </c>
      <c r="D59" s="5">
        <v>37810</v>
      </c>
      <c r="E59" s="5">
        <v>38031</v>
      </c>
      <c r="F59" s="5">
        <v>222</v>
      </c>
      <c r="G59" s="5" t="s">
        <v>665</v>
      </c>
      <c r="H59" s="5" t="s">
        <v>645</v>
      </c>
      <c r="I59" s="5" t="s">
        <v>666</v>
      </c>
      <c r="J59" s="5">
        <v>370</v>
      </c>
      <c r="K59" s="6">
        <v>3.3599999999999999E-44</v>
      </c>
      <c r="L59" s="5">
        <v>97.26</v>
      </c>
      <c r="M59" s="5">
        <v>73</v>
      </c>
      <c r="N59" s="5">
        <v>100</v>
      </c>
      <c r="O59" s="47" t="s">
        <v>146</v>
      </c>
      <c r="P59" s="3" t="s">
        <v>667</v>
      </c>
      <c r="Q59" s="91" t="s">
        <v>146</v>
      </c>
      <c r="R59" s="5">
        <f t="shared" si="1"/>
        <v>37810</v>
      </c>
      <c r="S59" s="3" t="s">
        <v>148</v>
      </c>
      <c r="T59" s="3" t="s">
        <v>668</v>
      </c>
      <c r="U59" s="3" t="s">
        <v>669</v>
      </c>
      <c r="V59" s="3" t="s">
        <v>670</v>
      </c>
      <c r="W59" s="3" t="s">
        <v>671</v>
      </c>
      <c r="X59" s="3" t="s">
        <v>672</v>
      </c>
      <c r="Y59" s="3" t="s">
        <v>628</v>
      </c>
      <c r="Z59" s="3" t="s">
        <v>673</v>
      </c>
      <c r="AA59" s="4" t="s">
        <v>674</v>
      </c>
      <c r="AB59" s="54" t="s">
        <v>675</v>
      </c>
      <c r="AC59" s="141" t="s">
        <v>158</v>
      </c>
      <c r="AD59" s="129" t="s">
        <v>46</v>
      </c>
      <c r="AE59" s="29" t="s">
        <v>633</v>
      </c>
    </row>
    <row r="60" spans="1:31" x14ac:dyDescent="0.25">
      <c r="A60" s="105">
        <f t="shared" si="5"/>
        <v>56</v>
      </c>
      <c r="B60" s="13">
        <v>59</v>
      </c>
      <c r="C60" s="14" t="s">
        <v>32</v>
      </c>
      <c r="D60" s="5">
        <v>38045</v>
      </c>
      <c r="E60" s="5">
        <v>38371</v>
      </c>
      <c r="F60" s="5">
        <v>327</v>
      </c>
      <c r="G60" s="5" t="s">
        <v>676</v>
      </c>
      <c r="H60" s="5" t="s">
        <v>677</v>
      </c>
      <c r="I60" s="5" t="s">
        <v>678</v>
      </c>
      <c r="J60" s="5">
        <v>356</v>
      </c>
      <c r="K60" s="6">
        <v>6.1400000000000001E-41</v>
      </c>
      <c r="L60" s="5">
        <v>77.06</v>
      </c>
      <c r="M60" s="5">
        <v>109</v>
      </c>
      <c r="N60" s="5">
        <v>94</v>
      </c>
      <c r="O60" s="47" t="s">
        <v>146</v>
      </c>
      <c r="P60" s="3" t="s">
        <v>667</v>
      </c>
      <c r="Q60" s="91" t="s">
        <v>146</v>
      </c>
      <c r="R60" s="21">
        <v>38024</v>
      </c>
      <c r="S60" s="3">
        <v>348</v>
      </c>
      <c r="T60" s="3" t="s">
        <v>679</v>
      </c>
      <c r="U60" s="3" t="s">
        <v>680</v>
      </c>
      <c r="V60" s="3" t="s">
        <v>681</v>
      </c>
      <c r="W60" s="3" t="s">
        <v>671</v>
      </c>
      <c r="X60" s="3" t="s">
        <v>682</v>
      </c>
      <c r="Y60" s="3" t="s">
        <v>628</v>
      </c>
      <c r="Z60" s="3" t="s">
        <v>629</v>
      </c>
      <c r="AA60" s="22" t="s">
        <v>683</v>
      </c>
      <c r="AB60" s="54" t="s">
        <v>684</v>
      </c>
      <c r="AC60" s="141" t="s">
        <v>158</v>
      </c>
      <c r="AD60" s="129" t="s">
        <v>46</v>
      </c>
      <c r="AE60" s="29" t="s">
        <v>633</v>
      </c>
    </row>
    <row r="61" spans="1:31" x14ac:dyDescent="0.25">
      <c r="A61" s="105">
        <f t="shared" si="5"/>
        <v>57</v>
      </c>
      <c r="B61" s="13">
        <v>60</v>
      </c>
      <c r="C61" s="14" t="s">
        <v>32</v>
      </c>
      <c r="D61" s="5">
        <v>38374</v>
      </c>
      <c r="E61" s="5">
        <v>38997</v>
      </c>
      <c r="F61" s="5">
        <v>624</v>
      </c>
      <c r="G61" s="5" t="s">
        <v>685</v>
      </c>
      <c r="H61" s="5" t="s">
        <v>686</v>
      </c>
      <c r="I61" s="5" t="s">
        <v>687</v>
      </c>
      <c r="J61" s="5">
        <v>1040</v>
      </c>
      <c r="K61" s="6">
        <v>0</v>
      </c>
      <c r="L61" s="5">
        <v>100</v>
      </c>
      <c r="M61" s="5">
        <v>207</v>
      </c>
      <c r="N61" s="5">
        <v>100</v>
      </c>
      <c r="O61" s="47" t="s">
        <v>146</v>
      </c>
      <c r="P61" s="3" t="s">
        <v>667</v>
      </c>
      <c r="Q61" s="91" t="s">
        <v>146</v>
      </c>
      <c r="R61" s="5">
        <f t="shared" si="1"/>
        <v>38374</v>
      </c>
      <c r="S61" s="3" t="s">
        <v>148</v>
      </c>
      <c r="T61" s="3" t="s">
        <v>688</v>
      </c>
      <c r="U61" s="3" t="s">
        <v>689</v>
      </c>
      <c r="V61" s="3" t="s">
        <v>670</v>
      </c>
      <c r="W61" s="3" t="s">
        <v>152</v>
      </c>
      <c r="X61" s="3" t="s">
        <v>690</v>
      </c>
      <c r="Y61" s="3" t="s">
        <v>628</v>
      </c>
      <c r="Z61" s="3" t="s">
        <v>629</v>
      </c>
      <c r="AA61" s="4" t="s">
        <v>691</v>
      </c>
      <c r="AB61" s="54" t="s">
        <v>692</v>
      </c>
      <c r="AC61" s="141" t="s">
        <v>158</v>
      </c>
      <c r="AD61" s="129" t="s">
        <v>46</v>
      </c>
      <c r="AE61" s="29" t="s">
        <v>633</v>
      </c>
    </row>
    <row r="62" spans="1:31" x14ac:dyDescent="0.25">
      <c r="A62" s="105">
        <f t="shared" si="5"/>
        <v>58</v>
      </c>
      <c r="B62" s="13">
        <v>61</v>
      </c>
      <c r="C62" s="14" t="s">
        <v>32</v>
      </c>
      <c r="D62" s="5">
        <v>38997</v>
      </c>
      <c r="E62" s="5">
        <v>39134</v>
      </c>
      <c r="F62" s="5">
        <v>138</v>
      </c>
      <c r="G62" s="5" t="s">
        <v>693</v>
      </c>
      <c r="H62" s="5" t="s">
        <v>694</v>
      </c>
      <c r="I62" s="5" t="s">
        <v>695</v>
      </c>
      <c r="J62" s="5">
        <v>171</v>
      </c>
      <c r="K62" s="6">
        <v>1.2900000000000001E-14</v>
      </c>
      <c r="L62" s="5">
        <v>86.67</v>
      </c>
      <c r="M62" s="5">
        <v>45</v>
      </c>
      <c r="N62" s="5">
        <v>91.8</v>
      </c>
      <c r="O62" s="20" t="s">
        <v>696</v>
      </c>
      <c r="P62" s="37" t="s">
        <v>697</v>
      </c>
      <c r="Q62" s="122" t="s">
        <v>36</v>
      </c>
      <c r="R62" s="37">
        <v>38997</v>
      </c>
      <c r="S62" s="37" t="s">
        <v>37</v>
      </c>
      <c r="T62" s="37" t="s">
        <v>698</v>
      </c>
      <c r="U62" s="37" t="s">
        <v>699</v>
      </c>
      <c r="V62" s="37" t="s">
        <v>700</v>
      </c>
      <c r="W62" s="37" t="s">
        <v>701</v>
      </c>
      <c r="X62" s="37" t="s">
        <v>702</v>
      </c>
      <c r="Y62" s="37" t="s">
        <v>703</v>
      </c>
      <c r="Z62" s="37" t="s">
        <v>704</v>
      </c>
      <c r="AA62" s="49" t="s">
        <v>705</v>
      </c>
      <c r="AB62" s="37" t="s">
        <v>706</v>
      </c>
      <c r="AC62" s="80" t="s">
        <v>71</v>
      </c>
      <c r="AD62" s="129" t="s">
        <v>46</v>
      </c>
      <c r="AE62" s="145" t="s">
        <v>707</v>
      </c>
    </row>
    <row r="63" spans="1:31" x14ac:dyDescent="0.25">
      <c r="A63" s="126">
        <f t="shared" si="5"/>
        <v>59</v>
      </c>
      <c r="B63" s="65">
        <v>62</v>
      </c>
      <c r="C63" s="14" t="s">
        <v>32</v>
      </c>
      <c r="D63" s="5">
        <v>39254</v>
      </c>
      <c r="E63" s="5">
        <v>40327</v>
      </c>
      <c r="F63" s="5">
        <v>1074</v>
      </c>
      <c r="G63" s="5" t="s">
        <v>708</v>
      </c>
      <c r="H63" s="5" t="s">
        <v>645</v>
      </c>
      <c r="I63" s="5" t="s">
        <v>709</v>
      </c>
      <c r="J63" s="5">
        <v>1260</v>
      </c>
      <c r="K63" s="6">
        <v>0</v>
      </c>
      <c r="L63" s="5">
        <v>92.44</v>
      </c>
      <c r="M63" s="5">
        <v>357</v>
      </c>
      <c r="N63" s="5">
        <v>100</v>
      </c>
      <c r="O63" s="23" t="s">
        <v>710</v>
      </c>
      <c r="P63" s="40" t="s">
        <v>711</v>
      </c>
      <c r="Q63" s="122" t="s">
        <v>36</v>
      </c>
      <c r="R63" s="37">
        <v>39254</v>
      </c>
      <c r="S63" s="37" t="s">
        <v>37</v>
      </c>
      <c r="T63" s="40" t="s">
        <v>712</v>
      </c>
      <c r="U63" s="40" t="s">
        <v>713</v>
      </c>
      <c r="V63" s="40" t="s">
        <v>714</v>
      </c>
      <c r="W63" s="40" t="s">
        <v>715</v>
      </c>
      <c r="X63" s="40" t="s">
        <v>716</v>
      </c>
      <c r="Y63" s="40" t="s">
        <v>717</v>
      </c>
      <c r="Z63" s="40" t="s">
        <v>718</v>
      </c>
      <c r="AA63" s="57" t="s">
        <v>719</v>
      </c>
      <c r="AB63" s="40" t="s">
        <v>720</v>
      </c>
      <c r="AC63" s="11" t="s">
        <v>721</v>
      </c>
      <c r="AD63" s="129" t="s">
        <v>46</v>
      </c>
      <c r="AE63" s="153" t="s">
        <v>722</v>
      </c>
    </row>
    <row r="64" spans="1:31" x14ac:dyDescent="0.25">
      <c r="A64" s="105">
        <f t="shared" si="5"/>
        <v>60</v>
      </c>
      <c r="B64" s="13">
        <v>63</v>
      </c>
      <c r="C64" s="14" t="s">
        <v>32</v>
      </c>
      <c r="D64" s="5">
        <v>40327</v>
      </c>
      <c r="E64" s="5">
        <v>41046</v>
      </c>
      <c r="F64" s="5">
        <v>720</v>
      </c>
      <c r="G64" s="5" t="s">
        <v>723</v>
      </c>
      <c r="H64" s="5" t="s">
        <v>724</v>
      </c>
      <c r="I64" s="5" t="s">
        <v>725</v>
      </c>
      <c r="J64" s="5">
        <v>1027</v>
      </c>
      <c r="K64" s="6">
        <v>0</v>
      </c>
      <c r="L64" s="5">
        <v>88.28</v>
      </c>
      <c r="M64" s="5">
        <v>239</v>
      </c>
      <c r="N64" s="5">
        <v>100</v>
      </c>
      <c r="O64" s="23" t="s">
        <v>726</v>
      </c>
      <c r="P64" s="40" t="s">
        <v>727</v>
      </c>
      <c r="Q64" s="89" t="s">
        <v>36</v>
      </c>
      <c r="R64" s="40">
        <v>40327</v>
      </c>
      <c r="S64" s="40" t="s">
        <v>37</v>
      </c>
      <c r="T64" s="40" t="s">
        <v>728</v>
      </c>
      <c r="U64" s="40" t="s">
        <v>729</v>
      </c>
      <c r="V64" s="40" t="s">
        <v>714</v>
      </c>
      <c r="W64" s="40" t="s">
        <v>65</v>
      </c>
      <c r="X64" s="40" t="s">
        <v>730</v>
      </c>
      <c r="Y64" s="40" t="s">
        <v>731</v>
      </c>
      <c r="Z64" s="40" t="s">
        <v>718</v>
      </c>
      <c r="AA64" s="48" t="s">
        <v>732</v>
      </c>
      <c r="AB64" s="40" t="s">
        <v>733</v>
      </c>
      <c r="AC64" s="80" t="s">
        <v>71</v>
      </c>
      <c r="AD64" s="129" t="s">
        <v>46</v>
      </c>
      <c r="AE64" s="154" t="s">
        <v>734</v>
      </c>
    </row>
    <row r="65" spans="1:34" x14ac:dyDescent="0.25">
      <c r="A65" s="126">
        <f t="shared" si="5"/>
        <v>61</v>
      </c>
      <c r="B65" s="65">
        <v>64</v>
      </c>
      <c r="C65" s="14" t="s">
        <v>32</v>
      </c>
      <c r="D65" s="5">
        <v>41060</v>
      </c>
      <c r="E65" s="5">
        <v>43834</v>
      </c>
      <c r="F65" s="5">
        <v>2775</v>
      </c>
      <c r="G65" s="5" t="s">
        <v>735</v>
      </c>
      <c r="H65" s="5" t="s">
        <v>736</v>
      </c>
      <c r="I65" s="5" t="s">
        <v>737</v>
      </c>
      <c r="J65" s="5">
        <v>4382</v>
      </c>
      <c r="K65" s="6">
        <v>0</v>
      </c>
      <c r="L65" s="5">
        <v>95.34</v>
      </c>
      <c r="M65" s="5">
        <v>924</v>
      </c>
      <c r="N65" s="5">
        <v>100</v>
      </c>
      <c r="O65" s="23" t="s">
        <v>738</v>
      </c>
      <c r="P65" s="40" t="s">
        <v>739</v>
      </c>
      <c r="Q65" s="89" t="s">
        <v>36</v>
      </c>
      <c r="R65" s="40">
        <v>41060</v>
      </c>
      <c r="S65" s="40" t="s">
        <v>37</v>
      </c>
      <c r="T65" s="40" t="s">
        <v>740</v>
      </c>
      <c r="U65" s="40" t="s">
        <v>741</v>
      </c>
      <c r="V65" s="40" t="s">
        <v>742</v>
      </c>
      <c r="W65" s="40" t="s">
        <v>743</v>
      </c>
      <c r="X65" s="40" t="s">
        <v>744</v>
      </c>
      <c r="Y65" s="40" t="s">
        <v>745</v>
      </c>
      <c r="Z65" s="40" t="s">
        <v>718</v>
      </c>
      <c r="AA65" s="48" t="s">
        <v>746</v>
      </c>
      <c r="AB65" s="11" t="s">
        <v>747</v>
      </c>
      <c r="AC65" s="81" t="s">
        <v>748</v>
      </c>
      <c r="AD65" s="84" t="s">
        <v>749</v>
      </c>
      <c r="AE65" s="154" t="s">
        <v>750</v>
      </c>
    </row>
    <row r="66" spans="1:34" x14ac:dyDescent="0.25">
      <c r="A66" s="126">
        <f t="shared" si="5"/>
        <v>62</v>
      </c>
      <c r="B66" s="65">
        <v>65</v>
      </c>
      <c r="C66" s="14" t="s">
        <v>32</v>
      </c>
      <c r="D66" s="5">
        <v>43831</v>
      </c>
      <c r="E66" s="5">
        <v>44238</v>
      </c>
      <c r="F66" s="5">
        <v>408</v>
      </c>
      <c r="G66" s="5" t="s">
        <v>751</v>
      </c>
      <c r="H66" s="5" t="s">
        <v>752</v>
      </c>
      <c r="I66" s="5" t="s">
        <v>753</v>
      </c>
      <c r="J66" s="5">
        <v>523</v>
      </c>
      <c r="K66" s="6">
        <v>0</v>
      </c>
      <c r="L66" s="5">
        <v>98.52</v>
      </c>
      <c r="M66" s="5">
        <v>135</v>
      </c>
      <c r="N66" s="5">
        <v>100</v>
      </c>
      <c r="O66" s="71" t="s">
        <v>754</v>
      </c>
      <c r="P66" s="70" t="s">
        <v>755</v>
      </c>
      <c r="Q66" s="90" t="s">
        <v>36</v>
      </c>
      <c r="R66" s="70">
        <v>43831</v>
      </c>
      <c r="S66" s="70" t="s">
        <v>37</v>
      </c>
      <c r="T66" s="70" t="s">
        <v>756</v>
      </c>
      <c r="U66" s="70" t="s">
        <v>757</v>
      </c>
      <c r="V66" s="70" t="s">
        <v>758</v>
      </c>
      <c r="W66" s="70" t="s">
        <v>715</v>
      </c>
      <c r="X66" s="70" t="s">
        <v>759</v>
      </c>
      <c r="Y66" s="70" t="s">
        <v>760</v>
      </c>
      <c r="Z66" s="70" t="s">
        <v>718</v>
      </c>
      <c r="AA66" s="87" t="s">
        <v>761</v>
      </c>
      <c r="AB66" s="69" t="s">
        <v>762</v>
      </c>
      <c r="AC66" s="82" t="s">
        <v>71</v>
      </c>
      <c r="AD66" s="85" t="s">
        <v>763</v>
      </c>
      <c r="AE66" s="155" t="s">
        <v>764</v>
      </c>
    </row>
    <row r="67" spans="1:34" x14ac:dyDescent="0.25">
      <c r="A67" s="105">
        <f t="shared" si="5"/>
        <v>63</v>
      </c>
      <c r="B67" s="92">
        <v>66</v>
      </c>
      <c r="C67" s="14" t="s">
        <v>32</v>
      </c>
      <c r="D67" s="5">
        <v>44235</v>
      </c>
      <c r="E67" s="5">
        <v>44597</v>
      </c>
      <c r="F67" s="5">
        <v>363</v>
      </c>
      <c r="G67" s="5" t="s">
        <v>765</v>
      </c>
      <c r="H67" s="5" t="s">
        <v>766</v>
      </c>
      <c r="I67" s="5" t="s">
        <v>767</v>
      </c>
      <c r="J67" s="5">
        <v>537</v>
      </c>
      <c r="K67" s="6">
        <v>0</v>
      </c>
      <c r="L67" s="5">
        <v>94.17</v>
      </c>
      <c r="M67" s="5">
        <v>120</v>
      </c>
      <c r="N67" s="5">
        <v>100</v>
      </c>
      <c r="O67" s="23" t="s">
        <v>768</v>
      </c>
      <c r="P67" s="40" t="s">
        <v>769</v>
      </c>
      <c r="Q67" s="89" t="s">
        <v>36</v>
      </c>
      <c r="R67" s="40">
        <v>44235</v>
      </c>
      <c r="S67" s="40" t="s">
        <v>37</v>
      </c>
      <c r="T67" s="40" t="s">
        <v>770</v>
      </c>
      <c r="U67" s="40" t="s">
        <v>771</v>
      </c>
      <c r="V67" s="40" t="s">
        <v>714</v>
      </c>
      <c r="W67" s="40" t="s">
        <v>715</v>
      </c>
      <c r="X67" s="40" t="s">
        <v>772</v>
      </c>
      <c r="Y67" s="40" t="s">
        <v>773</v>
      </c>
      <c r="Z67" s="40" t="s">
        <v>718</v>
      </c>
      <c r="AA67" s="48" t="s">
        <v>774</v>
      </c>
      <c r="AB67" s="37" t="s">
        <v>775</v>
      </c>
      <c r="AC67" s="81" t="s">
        <v>776</v>
      </c>
      <c r="AD67" s="84" t="s">
        <v>777</v>
      </c>
      <c r="AE67" s="154" t="s">
        <v>778</v>
      </c>
    </row>
    <row r="68" spans="1:34" x14ac:dyDescent="0.25">
      <c r="A68" s="105">
        <f t="shared" si="5"/>
        <v>64</v>
      </c>
      <c r="B68" s="13">
        <v>67</v>
      </c>
      <c r="C68" s="14" t="s">
        <v>32</v>
      </c>
      <c r="D68" s="5">
        <v>44603</v>
      </c>
      <c r="E68" s="5">
        <v>45013</v>
      </c>
      <c r="F68" s="5">
        <v>411</v>
      </c>
      <c r="G68" s="5" t="s">
        <v>779</v>
      </c>
      <c r="H68" s="5" t="s">
        <v>780</v>
      </c>
      <c r="I68" s="5" t="s">
        <v>781</v>
      </c>
      <c r="J68" s="5">
        <v>649</v>
      </c>
      <c r="K68" s="6">
        <v>0</v>
      </c>
      <c r="L68" s="5">
        <v>95.59</v>
      </c>
      <c r="M68" s="5">
        <v>136</v>
      </c>
      <c r="N68" s="5">
        <v>97.8</v>
      </c>
      <c r="O68" s="23" t="s">
        <v>782</v>
      </c>
      <c r="P68" s="40" t="s">
        <v>783</v>
      </c>
      <c r="Q68" s="89" t="s">
        <v>36</v>
      </c>
      <c r="R68" s="97">
        <v>44594</v>
      </c>
      <c r="S68" s="40">
        <v>420</v>
      </c>
      <c r="T68" s="40" t="s">
        <v>784</v>
      </c>
      <c r="U68" s="40" t="s">
        <v>785</v>
      </c>
      <c r="V68" s="40" t="s">
        <v>786</v>
      </c>
      <c r="W68" s="40" t="s">
        <v>65</v>
      </c>
      <c r="X68" s="40" t="s">
        <v>787</v>
      </c>
      <c r="Y68" s="40" t="s">
        <v>788</v>
      </c>
      <c r="Z68" s="40" t="s">
        <v>718</v>
      </c>
      <c r="AA68" s="98" t="s">
        <v>789</v>
      </c>
      <c r="AB68" s="40" t="s">
        <v>790</v>
      </c>
      <c r="AC68" s="81" t="s">
        <v>71</v>
      </c>
      <c r="AD68" s="129" t="s">
        <v>46</v>
      </c>
      <c r="AE68" s="154" t="s">
        <v>791</v>
      </c>
    </row>
    <row r="69" spans="1:34" x14ac:dyDescent="0.25">
      <c r="A69" s="105">
        <f t="shared" si="5"/>
        <v>65</v>
      </c>
      <c r="B69" s="13">
        <v>68</v>
      </c>
      <c r="C69" s="14" t="s">
        <v>32</v>
      </c>
      <c r="D69" s="5">
        <v>45059</v>
      </c>
      <c r="E69" s="5">
        <v>46174</v>
      </c>
      <c r="F69" s="5">
        <v>1116</v>
      </c>
      <c r="G69" s="5" t="s">
        <v>792</v>
      </c>
      <c r="H69" s="5" t="s">
        <v>793</v>
      </c>
      <c r="I69" s="5" t="s">
        <v>794</v>
      </c>
      <c r="J69" s="5">
        <v>1528</v>
      </c>
      <c r="K69" s="6">
        <v>0</v>
      </c>
      <c r="L69" s="5">
        <v>93.8</v>
      </c>
      <c r="M69" s="5">
        <v>371</v>
      </c>
      <c r="N69" s="5">
        <v>100</v>
      </c>
      <c r="O69" s="5" t="s">
        <v>795</v>
      </c>
      <c r="P69" s="3" t="s">
        <v>796</v>
      </c>
      <c r="Q69" s="91" t="s">
        <v>795</v>
      </c>
      <c r="R69" s="3">
        <f>IF(C69="F", D69, E69)</f>
        <v>45059</v>
      </c>
      <c r="S69" s="3" t="s">
        <v>37</v>
      </c>
      <c r="T69" s="3" t="s">
        <v>797</v>
      </c>
      <c r="U69" s="3" t="s">
        <v>798</v>
      </c>
      <c r="V69" s="3" t="s">
        <v>94</v>
      </c>
      <c r="W69" s="3" t="s">
        <v>799</v>
      </c>
      <c r="X69" s="3" t="s">
        <v>800</v>
      </c>
      <c r="Y69" s="3" t="s">
        <v>801</v>
      </c>
      <c r="Z69" s="3" t="s">
        <v>802</v>
      </c>
      <c r="AA69" s="88">
        <v>45059</v>
      </c>
      <c r="AB69" s="3" t="s">
        <v>803</v>
      </c>
      <c r="AC69" s="83" t="s">
        <v>804</v>
      </c>
      <c r="AD69" s="129" t="s">
        <v>46</v>
      </c>
      <c r="AE69" s="155" t="s">
        <v>100</v>
      </c>
    </row>
    <row r="70" spans="1:34" x14ac:dyDescent="0.25">
      <c r="A70" s="105">
        <f t="shared" si="5"/>
        <v>66</v>
      </c>
      <c r="B70" s="13">
        <v>69</v>
      </c>
      <c r="C70" s="14" t="s">
        <v>32</v>
      </c>
      <c r="D70" s="5">
        <v>46184</v>
      </c>
      <c r="E70" s="5">
        <v>46822</v>
      </c>
      <c r="F70" s="5">
        <v>639</v>
      </c>
      <c r="G70" s="5" t="s">
        <v>805</v>
      </c>
      <c r="H70" s="5" t="s">
        <v>806</v>
      </c>
      <c r="I70" s="5" t="s">
        <v>807</v>
      </c>
      <c r="J70" s="5">
        <v>982</v>
      </c>
      <c r="K70" s="6">
        <v>0</v>
      </c>
      <c r="L70" s="5">
        <v>96.7</v>
      </c>
      <c r="M70" s="5">
        <v>212</v>
      </c>
      <c r="N70" s="5">
        <v>100</v>
      </c>
      <c r="O70" s="5" t="s">
        <v>795</v>
      </c>
      <c r="P70" s="3" t="s">
        <v>808</v>
      </c>
      <c r="Q70" s="91" t="s">
        <v>795</v>
      </c>
      <c r="R70" s="3">
        <f t="shared" ref="R70:R92" si="6">IF(C70="F", D70, E70)</f>
        <v>46184</v>
      </c>
      <c r="S70" s="3" t="s">
        <v>37</v>
      </c>
      <c r="T70" s="3" t="s">
        <v>809</v>
      </c>
      <c r="U70" s="3" t="s">
        <v>798</v>
      </c>
      <c r="V70" s="3" t="s">
        <v>810</v>
      </c>
      <c r="W70" s="3" t="s">
        <v>811</v>
      </c>
      <c r="X70" s="3" t="s">
        <v>812</v>
      </c>
      <c r="Y70" s="3" t="s">
        <v>813</v>
      </c>
      <c r="Z70" s="3" t="s">
        <v>814</v>
      </c>
      <c r="AA70" s="88">
        <v>46184</v>
      </c>
      <c r="AB70" s="3" t="s">
        <v>815</v>
      </c>
      <c r="AC70" s="83" t="s">
        <v>816</v>
      </c>
      <c r="AD70" s="129" t="s">
        <v>46</v>
      </c>
      <c r="AE70" s="154" t="s">
        <v>817</v>
      </c>
    </row>
    <row r="71" spans="1:34" x14ac:dyDescent="0.25">
      <c r="A71" s="105">
        <f t="shared" si="5"/>
        <v>67</v>
      </c>
      <c r="B71" s="13">
        <v>70</v>
      </c>
      <c r="C71" s="14" t="s">
        <v>32</v>
      </c>
      <c r="D71" s="5">
        <v>46819</v>
      </c>
      <c r="E71" s="5">
        <v>47457</v>
      </c>
      <c r="F71" s="5">
        <v>639</v>
      </c>
      <c r="G71" s="5" t="s">
        <v>818</v>
      </c>
      <c r="H71" s="5" t="s">
        <v>819</v>
      </c>
      <c r="I71" s="5" t="s">
        <v>820</v>
      </c>
      <c r="J71" s="5">
        <v>884</v>
      </c>
      <c r="K71" s="6">
        <v>0</v>
      </c>
      <c r="L71" s="5">
        <v>94.26</v>
      </c>
      <c r="M71" s="5">
        <v>209</v>
      </c>
      <c r="N71" s="5">
        <v>97.7</v>
      </c>
      <c r="O71" s="5" t="s">
        <v>795</v>
      </c>
      <c r="P71" s="3" t="s">
        <v>796</v>
      </c>
      <c r="Q71" s="91" t="s">
        <v>795</v>
      </c>
      <c r="R71" s="3">
        <f t="shared" si="6"/>
        <v>46819</v>
      </c>
      <c r="S71" s="3" t="s">
        <v>37</v>
      </c>
      <c r="T71" s="3" t="s">
        <v>821</v>
      </c>
      <c r="U71" s="3" t="s">
        <v>39</v>
      </c>
      <c r="V71" s="3" t="s">
        <v>107</v>
      </c>
      <c r="W71" s="3" t="s">
        <v>167</v>
      </c>
      <c r="X71" s="3" t="s">
        <v>822</v>
      </c>
      <c r="Y71" s="3" t="s">
        <v>813</v>
      </c>
      <c r="Z71" s="3" t="s">
        <v>823</v>
      </c>
      <c r="AA71" s="88">
        <v>46819</v>
      </c>
      <c r="AB71" s="3" t="s">
        <v>815</v>
      </c>
      <c r="AC71" s="83" t="s">
        <v>824</v>
      </c>
      <c r="AD71" s="129" t="s">
        <v>46</v>
      </c>
      <c r="AE71" s="155" t="s">
        <v>825</v>
      </c>
      <c r="AG71" s="31"/>
    </row>
    <row r="72" spans="1:34" x14ac:dyDescent="0.25">
      <c r="A72" s="105">
        <f t="shared" si="5"/>
        <v>68</v>
      </c>
      <c r="B72" s="13">
        <v>71</v>
      </c>
      <c r="C72" s="14" t="s">
        <v>32</v>
      </c>
      <c r="D72" s="5">
        <v>47562</v>
      </c>
      <c r="E72" s="5">
        <v>47786</v>
      </c>
      <c r="F72" s="5">
        <v>225</v>
      </c>
      <c r="G72" s="5" t="s">
        <v>826</v>
      </c>
      <c r="H72" s="5" t="s">
        <v>283</v>
      </c>
      <c r="I72" s="5" t="s">
        <v>827</v>
      </c>
      <c r="J72" s="5">
        <v>367</v>
      </c>
      <c r="K72" s="6">
        <v>9.8099999999999999E-44</v>
      </c>
      <c r="L72" s="5">
        <v>97.3</v>
      </c>
      <c r="M72" s="5">
        <v>74</v>
      </c>
      <c r="N72" s="5">
        <v>100</v>
      </c>
      <c r="O72" s="5" t="s">
        <v>795</v>
      </c>
      <c r="P72" s="3" t="s">
        <v>796</v>
      </c>
      <c r="Q72" s="91" t="s">
        <v>795</v>
      </c>
      <c r="R72" s="3">
        <f t="shared" si="6"/>
        <v>47562</v>
      </c>
      <c r="S72" s="3" t="s">
        <v>37</v>
      </c>
      <c r="T72" s="3" t="s">
        <v>828</v>
      </c>
      <c r="U72" s="3" t="s">
        <v>39</v>
      </c>
      <c r="V72" s="3" t="s">
        <v>107</v>
      </c>
      <c r="W72" s="3" t="s">
        <v>811</v>
      </c>
      <c r="X72" s="3" t="s">
        <v>829</v>
      </c>
      <c r="Y72" s="3" t="s">
        <v>830</v>
      </c>
      <c r="Z72" s="3" t="s">
        <v>831</v>
      </c>
      <c r="AA72" s="88">
        <v>47562</v>
      </c>
      <c r="AB72" s="3" t="s">
        <v>832</v>
      </c>
      <c r="AC72" s="83" t="s">
        <v>833</v>
      </c>
      <c r="AD72" s="127" t="s">
        <v>834</v>
      </c>
      <c r="AE72" s="154" t="s">
        <v>835</v>
      </c>
      <c r="AF72" s="83"/>
      <c r="AG72" s="27"/>
      <c r="AH72" s="29"/>
    </row>
    <row r="73" spans="1:34" x14ac:dyDescent="0.25">
      <c r="A73" s="105">
        <f t="shared" si="5"/>
        <v>69</v>
      </c>
      <c r="B73" s="13">
        <v>72</v>
      </c>
      <c r="C73" s="14" t="s">
        <v>32</v>
      </c>
      <c r="D73" s="5">
        <v>47783</v>
      </c>
      <c r="E73" s="5">
        <v>48160</v>
      </c>
      <c r="F73" s="5">
        <v>378</v>
      </c>
      <c r="G73" s="5" t="s">
        <v>836</v>
      </c>
      <c r="H73" s="5" t="s">
        <v>837</v>
      </c>
      <c r="I73" s="5" t="s">
        <v>838</v>
      </c>
      <c r="J73" s="5">
        <v>589</v>
      </c>
      <c r="K73" s="6">
        <v>0</v>
      </c>
      <c r="L73" s="5">
        <v>93.55</v>
      </c>
      <c r="M73" s="5">
        <v>124</v>
      </c>
      <c r="N73" s="5">
        <v>99.2</v>
      </c>
      <c r="O73" s="5" t="s">
        <v>795</v>
      </c>
      <c r="P73" s="3" t="s">
        <v>796</v>
      </c>
      <c r="Q73" s="91" t="s">
        <v>795</v>
      </c>
      <c r="R73" s="3">
        <f t="shared" si="6"/>
        <v>47783</v>
      </c>
      <c r="S73" s="3" t="s">
        <v>37</v>
      </c>
      <c r="T73" s="3" t="s">
        <v>136</v>
      </c>
      <c r="U73" s="3" t="s">
        <v>39</v>
      </c>
      <c r="V73" s="3" t="s">
        <v>107</v>
      </c>
      <c r="W73" s="3" t="s">
        <v>811</v>
      </c>
      <c r="X73" s="3" t="s">
        <v>839</v>
      </c>
      <c r="Y73" s="3" t="s">
        <v>840</v>
      </c>
      <c r="Z73" s="3" t="s">
        <v>841</v>
      </c>
      <c r="AA73" s="4">
        <v>47783</v>
      </c>
      <c r="AB73" s="3" t="s">
        <v>842</v>
      </c>
      <c r="AC73" s="83" t="s">
        <v>843</v>
      </c>
      <c r="AD73" s="129" t="s">
        <v>46</v>
      </c>
      <c r="AE73" s="62" t="s">
        <v>844</v>
      </c>
      <c r="AG73" s="104"/>
    </row>
    <row r="74" spans="1:34" x14ac:dyDescent="0.25">
      <c r="A74" s="105">
        <f t="shared" si="5"/>
        <v>70</v>
      </c>
      <c r="B74" s="13">
        <v>73</v>
      </c>
      <c r="C74" s="14" t="s">
        <v>32</v>
      </c>
      <c r="D74" s="5">
        <v>48164</v>
      </c>
      <c r="E74" s="5">
        <v>49015</v>
      </c>
      <c r="F74" s="5">
        <v>852</v>
      </c>
      <c r="G74" s="5" t="s">
        <v>845</v>
      </c>
      <c r="H74" s="5" t="s">
        <v>846</v>
      </c>
      <c r="I74" s="5" t="s">
        <v>847</v>
      </c>
      <c r="J74" s="5">
        <v>1222</v>
      </c>
      <c r="K74" s="6">
        <v>0</v>
      </c>
      <c r="L74" s="5">
        <v>91.13</v>
      </c>
      <c r="M74" s="5">
        <v>282</v>
      </c>
      <c r="N74" s="5">
        <v>99.6</v>
      </c>
      <c r="O74" s="37" t="s">
        <v>76</v>
      </c>
      <c r="P74" s="37" t="s">
        <v>848</v>
      </c>
      <c r="Q74" s="91" t="s">
        <v>76</v>
      </c>
      <c r="R74" s="3">
        <f t="shared" si="6"/>
        <v>48164</v>
      </c>
      <c r="S74" s="3" t="s">
        <v>37</v>
      </c>
      <c r="T74" s="3" t="s">
        <v>849</v>
      </c>
      <c r="U74" s="37" t="s">
        <v>850</v>
      </c>
      <c r="V74" s="37" t="s">
        <v>851</v>
      </c>
      <c r="W74" s="37" t="s">
        <v>228</v>
      </c>
      <c r="X74" s="37" t="s">
        <v>852</v>
      </c>
      <c r="Y74" s="37" t="s">
        <v>853</v>
      </c>
      <c r="Z74" s="37" t="s">
        <v>231</v>
      </c>
      <c r="AA74" s="49" t="s">
        <v>854</v>
      </c>
      <c r="AB74" s="37" t="s">
        <v>855</v>
      </c>
      <c r="AC74" s="80" t="s">
        <v>856</v>
      </c>
      <c r="AD74" s="129" t="s">
        <v>46</v>
      </c>
      <c r="AE74" s="62" t="s">
        <v>857</v>
      </c>
      <c r="AF74" s="68"/>
    </row>
    <row r="75" spans="1:34" x14ac:dyDescent="0.25">
      <c r="B75" s="13">
        <v>74</v>
      </c>
      <c r="C75" s="14" t="s">
        <v>125</v>
      </c>
      <c r="D75" s="5">
        <v>49176</v>
      </c>
      <c r="E75" s="5">
        <v>49316</v>
      </c>
      <c r="F75" s="5">
        <v>141</v>
      </c>
      <c r="G75" s="5" t="s">
        <v>858</v>
      </c>
      <c r="H75" s="5" t="s">
        <v>859</v>
      </c>
      <c r="I75" s="5" t="s">
        <v>860</v>
      </c>
      <c r="J75" s="5">
        <v>83</v>
      </c>
      <c r="K75" s="5">
        <v>1.94</v>
      </c>
      <c r="L75" s="5">
        <v>66.67</v>
      </c>
      <c r="M75" s="5">
        <v>39</v>
      </c>
      <c r="N75" s="5">
        <v>14.8</v>
      </c>
      <c r="O75" s="3" t="s">
        <v>298</v>
      </c>
      <c r="P75" s="37" t="s">
        <v>861</v>
      </c>
      <c r="Q75" s="122" t="s">
        <v>862</v>
      </c>
      <c r="R75" s="64" t="s">
        <v>131</v>
      </c>
      <c r="T75" s="3" t="s">
        <v>863</v>
      </c>
      <c r="V75" s="37" t="s">
        <v>864</v>
      </c>
      <c r="Y75" s="37" t="s">
        <v>865</v>
      </c>
      <c r="Z75" s="37" t="s">
        <v>866</v>
      </c>
    </row>
    <row r="76" spans="1:34" x14ac:dyDescent="0.25">
      <c r="A76" s="105">
        <f>A74+1</f>
        <v>71</v>
      </c>
      <c r="B76" s="13">
        <v>75</v>
      </c>
      <c r="C76" s="14" t="s">
        <v>32</v>
      </c>
      <c r="D76" s="5">
        <v>49301</v>
      </c>
      <c r="E76" s="5">
        <v>50062</v>
      </c>
      <c r="F76" s="5">
        <v>762</v>
      </c>
      <c r="G76" s="5" t="s">
        <v>867</v>
      </c>
      <c r="H76" s="5" t="s">
        <v>868</v>
      </c>
      <c r="I76" s="5" t="s">
        <v>869</v>
      </c>
      <c r="J76" s="5">
        <v>364</v>
      </c>
      <c r="K76" s="6">
        <v>3.1500000000000001E-40</v>
      </c>
      <c r="L76" s="5">
        <v>86.46</v>
      </c>
      <c r="M76" s="5">
        <v>96</v>
      </c>
      <c r="N76" s="5">
        <v>100</v>
      </c>
      <c r="O76" s="3" t="s">
        <v>76</v>
      </c>
      <c r="P76" s="3" t="s">
        <v>870</v>
      </c>
      <c r="Q76" s="91" t="s">
        <v>76</v>
      </c>
      <c r="R76" s="22">
        <v>49343</v>
      </c>
      <c r="S76" s="3">
        <v>720</v>
      </c>
      <c r="T76" s="3" t="s">
        <v>871</v>
      </c>
      <c r="U76" s="3" t="s">
        <v>872</v>
      </c>
      <c r="V76" s="3" t="s">
        <v>873</v>
      </c>
      <c r="W76" s="3" t="s">
        <v>874</v>
      </c>
      <c r="X76" s="3" t="s">
        <v>875</v>
      </c>
      <c r="Y76" s="3" t="s">
        <v>876</v>
      </c>
      <c r="Z76" s="3" t="s">
        <v>877</v>
      </c>
      <c r="AA76" s="22" t="s">
        <v>878</v>
      </c>
      <c r="AB76" s="3" t="s">
        <v>879</v>
      </c>
      <c r="AC76" s="83" t="s">
        <v>880</v>
      </c>
      <c r="AD76" s="109" t="s">
        <v>834</v>
      </c>
      <c r="AE76" s="62" t="s">
        <v>881</v>
      </c>
    </row>
    <row r="77" spans="1:34" x14ac:dyDescent="0.25">
      <c r="A77" s="105">
        <f t="shared" ref="A77:A92" si="7">A76+1</f>
        <v>72</v>
      </c>
      <c r="B77" s="13">
        <v>76</v>
      </c>
      <c r="C77" s="14" t="s">
        <v>32</v>
      </c>
      <c r="D77" s="5">
        <v>50204</v>
      </c>
      <c r="E77" s="5">
        <v>50668</v>
      </c>
      <c r="F77" s="5">
        <v>465</v>
      </c>
      <c r="G77" s="5" t="s">
        <v>882</v>
      </c>
      <c r="H77" s="5" t="s">
        <v>883</v>
      </c>
      <c r="I77" s="5" t="s">
        <v>884</v>
      </c>
      <c r="J77" s="5">
        <v>394</v>
      </c>
      <c r="K77" s="6">
        <v>1.4000000000000001E-45</v>
      </c>
      <c r="L77" s="5">
        <v>81.97</v>
      </c>
      <c r="M77" s="5">
        <v>122</v>
      </c>
      <c r="N77" s="5">
        <v>81.900000000000006</v>
      </c>
      <c r="O77" s="5" t="s">
        <v>36</v>
      </c>
      <c r="P77" s="3" t="s">
        <v>885</v>
      </c>
      <c r="Q77" s="91" t="s">
        <v>36</v>
      </c>
      <c r="R77" s="3">
        <v>50204</v>
      </c>
      <c r="S77" s="3" t="s">
        <v>37</v>
      </c>
      <c r="T77" s="3" t="s">
        <v>886</v>
      </c>
      <c r="U77" s="3" t="s">
        <v>39</v>
      </c>
      <c r="V77" s="3" t="s">
        <v>40</v>
      </c>
      <c r="W77" s="3" t="s">
        <v>887</v>
      </c>
      <c r="X77" s="3" t="s">
        <v>888</v>
      </c>
      <c r="Y77" s="3" t="s">
        <v>876</v>
      </c>
      <c r="Z77" s="3" t="s">
        <v>889</v>
      </c>
      <c r="AA77" s="4" t="s">
        <v>890</v>
      </c>
      <c r="AB77" s="3" t="s">
        <v>891</v>
      </c>
      <c r="AC77" s="83" t="s">
        <v>892</v>
      </c>
      <c r="AD77" s="129" t="s">
        <v>46</v>
      </c>
      <c r="AE77" s="68" t="s">
        <v>844</v>
      </c>
    </row>
    <row r="78" spans="1:34" x14ac:dyDescent="0.25">
      <c r="A78" s="105">
        <f t="shared" si="7"/>
        <v>73</v>
      </c>
      <c r="B78" s="13">
        <v>77</v>
      </c>
      <c r="C78" s="14" t="s">
        <v>32</v>
      </c>
      <c r="D78" s="5">
        <v>50665</v>
      </c>
      <c r="E78" s="5">
        <v>51015</v>
      </c>
      <c r="F78" s="5">
        <v>351</v>
      </c>
      <c r="G78" s="5" t="s">
        <v>893</v>
      </c>
      <c r="H78" s="5" t="s">
        <v>894</v>
      </c>
      <c r="I78" s="5" t="s">
        <v>895</v>
      </c>
      <c r="J78" s="5">
        <v>451</v>
      </c>
      <c r="K78" s="6">
        <v>0</v>
      </c>
      <c r="L78" s="5">
        <v>84.35</v>
      </c>
      <c r="M78" s="5">
        <v>115</v>
      </c>
      <c r="N78" s="5">
        <v>98.3</v>
      </c>
      <c r="O78" s="5" t="s">
        <v>795</v>
      </c>
      <c r="P78" s="3" t="s">
        <v>885</v>
      </c>
      <c r="Q78" s="91" t="s">
        <v>36</v>
      </c>
      <c r="R78" s="3">
        <f t="shared" si="6"/>
        <v>50665</v>
      </c>
      <c r="S78" s="3" t="s">
        <v>37</v>
      </c>
      <c r="T78" s="3" t="s">
        <v>136</v>
      </c>
      <c r="U78" s="3" t="s">
        <v>39</v>
      </c>
      <c r="V78" s="3" t="s">
        <v>40</v>
      </c>
      <c r="W78" s="3" t="s">
        <v>887</v>
      </c>
      <c r="X78" s="3" t="s">
        <v>896</v>
      </c>
      <c r="Y78" s="3" t="s">
        <v>897</v>
      </c>
      <c r="Z78" s="3" t="s">
        <v>898</v>
      </c>
      <c r="AA78" s="4" t="s">
        <v>899</v>
      </c>
      <c r="AB78" s="3" t="s">
        <v>900</v>
      </c>
      <c r="AC78" s="83" t="s">
        <v>901</v>
      </c>
      <c r="AD78" s="129" t="s">
        <v>46</v>
      </c>
      <c r="AE78" s="68" t="s">
        <v>902</v>
      </c>
    </row>
    <row r="79" spans="1:34" x14ac:dyDescent="0.25">
      <c r="A79" s="105">
        <f t="shared" si="7"/>
        <v>74</v>
      </c>
      <c r="B79" s="13">
        <v>78</v>
      </c>
      <c r="C79" s="14" t="s">
        <v>32</v>
      </c>
      <c r="D79" s="5">
        <v>51012</v>
      </c>
      <c r="E79" s="5">
        <v>51197</v>
      </c>
      <c r="F79" s="5">
        <v>186</v>
      </c>
      <c r="G79" s="5" t="s">
        <v>903</v>
      </c>
      <c r="H79" s="5" t="s">
        <v>904</v>
      </c>
      <c r="I79" s="5" t="s">
        <v>905</v>
      </c>
      <c r="J79" s="5">
        <v>201</v>
      </c>
      <c r="K79" s="6">
        <v>8.5900000000000001E-19</v>
      </c>
      <c r="L79" s="5">
        <v>91.8</v>
      </c>
      <c r="M79" s="5">
        <v>61</v>
      </c>
      <c r="N79" s="5">
        <v>100</v>
      </c>
      <c r="O79" s="5" t="s">
        <v>36</v>
      </c>
      <c r="P79" s="3" t="s">
        <v>885</v>
      </c>
      <c r="Q79" s="91" t="s">
        <v>36</v>
      </c>
      <c r="R79" s="3">
        <f t="shared" si="6"/>
        <v>51012</v>
      </c>
      <c r="S79" s="3" t="s">
        <v>37</v>
      </c>
      <c r="T79" s="3" t="s">
        <v>136</v>
      </c>
      <c r="U79" s="3" t="s">
        <v>39</v>
      </c>
      <c r="V79" s="3" t="s">
        <v>906</v>
      </c>
      <c r="W79" s="3" t="s">
        <v>887</v>
      </c>
      <c r="X79" s="3" t="s">
        <v>907</v>
      </c>
      <c r="Y79" s="3" t="s">
        <v>908</v>
      </c>
      <c r="Z79" s="3" t="s">
        <v>909</v>
      </c>
      <c r="AA79" s="4" t="s">
        <v>910</v>
      </c>
      <c r="AB79" s="3" t="s">
        <v>911</v>
      </c>
      <c r="AC79" s="83" t="s">
        <v>912</v>
      </c>
      <c r="AD79" s="129" t="s">
        <v>46</v>
      </c>
      <c r="AE79" s="68" t="s">
        <v>913</v>
      </c>
    </row>
    <row r="80" spans="1:34" x14ac:dyDescent="0.25">
      <c r="A80" s="105">
        <f t="shared" si="7"/>
        <v>75</v>
      </c>
      <c r="B80" s="13">
        <v>79</v>
      </c>
      <c r="C80" s="14" t="s">
        <v>32</v>
      </c>
      <c r="D80" s="5">
        <v>51182</v>
      </c>
      <c r="E80" s="5">
        <v>51358</v>
      </c>
      <c r="F80" s="5">
        <v>177</v>
      </c>
      <c r="G80" s="5" t="s">
        <v>914</v>
      </c>
      <c r="H80" s="5" t="s">
        <v>915</v>
      </c>
      <c r="I80" s="5" t="s">
        <v>916</v>
      </c>
      <c r="J80" s="5">
        <v>238</v>
      </c>
      <c r="K80" s="6">
        <v>1.3300000000000001E-24</v>
      </c>
      <c r="L80" s="5">
        <v>87.04</v>
      </c>
      <c r="M80" s="5">
        <v>54</v>
      </c>
      <c r="N80" s="5">
        <v>100</v>
      </c>
      <c r="O80" s="5" t="s">
        <v>36</v>
      </c>
      <c r="P80" s="3" t="s">
        <v>917</v>
      </c>
      <c r="Q80" s="91" t="s">
        <v>36</v>
      </c>
      <c r="R80" s="22">
        <v>51194</v>
      </c>
      <c r="S80" s="3">
        <v>165</v>
      </c>
      <c r="T80" s="3" t="s">
        <v>136</v>
      </c>
      <c r="U80" s="3" t="s">
        <v>918</v>
      </c>
      <c r="V80" s="3" t="s">
        <v>919</v>
      </c>
      <c r="W80" s="3" t="s">
        <v>920</v>
      </c>
      <c r="X80" s="3" t="s">
        <v>921</v>
      </c>
      <c r="Y80" s="3" t="s">
        <v>922</v>
      </c>
      <c r="Z80" s="3" t="s">
        <v>923</v>
      </c>
      <c r="AA80" s="22" t="s">
        <v>924</v>
      </c>
      <c r="AB80" s="3" t="s">
        <v>925</v>
      </c>
      <c r="AC80" s="83" t="s">
        <v>926</v>
      </c>
      <c r="AD80" s="129" t="s">
        <v>46</v>
      </c>
      <c r="AE80" s="29" t="s">
        <v>927</v>
      </c>
    </row>
    <row r="81" spans="1:33" x14ac:dyDescent="0.25">
      <c r="A81" s="105">
        <f t="shared" si="7"/>
        <v>76</v>
      </c>
      <c r="B81" s="13">
        <v>80</v>
      </c>
      <c r="C81" s="14" t="s">
        <v>32</v>
      </c>
      <c r="D81" s="5">
        <v>51449</v>
      </c>
      <c r="E81" s="5">
        <v>51745</v>
      </c>
      <c r="F81" s="5">
        <v>297</v>
      </c>
      <c r="G81" s="5" t="s">
        <v>928</v>
      </c>
      <c r="H81" s="5" t="s">
        <v>929</v>
      </c>
      <c r="I81" s="5" t="s">
        <v>930</v>
      </c>
      <c r="J81" s="5">
        <v>380</v>
      </c>
      <c r="K81" s="6">
        <v>5.6100000000000003E-45</v>
      </c>
      <c r="L81" s="5">
        <v>87.63</v>
      </c>
      <c r="M81" s="5">
        <v>98</v>
      </c>
      <c r="N81" s="5">
        <v>100</v>
      </c>
      <c r="O81" s="5" t="s">
        <v>36</v>
      </c>
      <c r="P81" s="3" t="s">
        <v>885</v>
      </c>
      <c r="Q81" s="91" t="s">
        <v>36</v>
      </c>
      <c r="R81" s="3">
        <f t="shared" si="6"/>
        <v>51449</v>
      </c>
      <c r="S81" s="3" t="s">
        <v>37</v>
      </c>
      <c r="T81" s="3" t="s">
        <v>931</v>
      </c>
      <c r="U81" s="3" t="s">
        <v>39</v>
      </c>
      <c r="V81" s="3" t="s">
        <v>40</v>
      </c>
      <c r="W81" s="3" t="s">
        <v>887</v>
      </c>
      <c r="X81" s="3" t="s">
        <v>932</v>
      </c>
      <c r="Y81" s="3" t="s">
        <v>933</v>
      </c>
      <c r="Z81" s="3" t="s">
        <v>934</v>
      </c>
      <c r="AA81" s="4" t="s">
        <v>935</v>
      </c>
      <c r="AB81" s="3" t="s">
        <v>925</v>
      </c>
      <c r="AC81" s="83" t="s">
        <v>936</v>
      </c>
      <c r="AD81" s="129" t="s">
        <v>46</v>
      </c>
      <c r="AE81" s="68" t="s">
        <v>927</v>
      </c>
    </row>
    <row r="82" spans="1:33" x14ac:dyDescent="0.25">
      <c r="A82" s="105">
        <f t="shared" si="7"/>
        <v>77</v>
      </c>
      <c r="B82" s="13">
        <v>81</v>
      </c>
      <c r="C82" s="14" t="s">
        <v>32</v>
      </c>
      <c r="D82" s="5">
        <v>51742</v>
      </c>
      <c r="E82" s="5">
        <v>52044</v>
      </c>
      <c r="F82" s="5">
        <v>303</v>
      </c>
      <c r="G82" s="5" t="s">
        <v>937</v>
      </c>
      <c r="H82" s="5" t="s">
        <v>938</v>
      </c>
      <c r="I82" s="5" t="s">
        <v>939</v>
      </c>
      <c r="J82" s="5">
        <v>377</v>
      </c>
      <c r="K82" s="6">
        <v>1.68E-44</v>
      </c>
      <c r="L82" s="5">
        <v>84.16</v>
      </c>
      <c r="M82" s="5">
        <v>101</v>
      </c>
      <c r="N82" s="5">
        <v>100</v>
      </c>
      <c r="O82" s="5" t="s">
        <v>36</v>
      </c>
      <c r="P82" s="3" t="s">
        <v>940</v>
      </c>
      <c r="Q82" s="91" t="s">
        <v>36</v>
      </c>
      <c r="R82" s="3">
        <f>IF(C82="F", D82, E82)</f>
        <v>51742</v>
      </c>
      <c r="S82" s="3" t="s">
        <v>37</v>
      </c>
      <c r="T82" s="3" t="s">
        <v>136</v>
      </c>
      <c r="U82" s="3" t="s">
        <v>39</v>
      </c>
      <c r="V82" s="3" t="s">
        <v>941</v>
      </c>
      <c r="W82" s="3" t="s">
        <v>942</v>
      </c>
      <c r="X82" s="3" t="s">
        <v>943</v>
      </c>
      <c r="Y82" s="3" t="s">
        <v>922</v>
      </c>
      <c r="Z82" s="3" t="s">
        <v>944</v>
      </c>
      <c r="AA82" s="4" t="s">
        <v>945</v>
      </c>
      <c r="AB82" s="3" t="s">
        <v>925</v>
      </c>
      <c r="AC82" s="83" t="s">
        <v>946</v>
      </c>
      <c r="AD82" s="129" t="s">
        <v>46</v>
      </c>
      <c r="AE82" s="68" t="s">
        <v>947</v>
      </c>
    </row>
    <row r="83" spans="1:33" ht="15.75" x14ac:dyDescent="0.3">
      <c r="A83" s="105">
        <f t="shared" si="7"/>
        <v>78</v>
      </c>
      <c r="B83" s="13">
        <v>82</v>
      </c>
      <c r="C83" s="14" t="s">
        <v>32</v>
      </c>
      <c r="D83" s="5">
        <v>52041</v>
      </c>
      <c r="E83" s="5">
        <v>53054</v>
      </c>
      <c r="F83" s="5">
        <v>1014</v>
      </c>
      <c r="G83" s="5" t="s">
        <v>948</v>
      </c>
      <c r="H83" s="5" t="s">
        <v>949</v>
      </c>
      <c r="I83" s="5" t="s">
        <v>950</v>
      </c>
      <c r="J83" s="5">
        <v>1578</v>
      </c>
      <c r="K83" s="6">
        <v>0</v>
      </c>
      <c r="L83" s="5">
        <v>92.54</v>
      </c>
      <c r="M83" s="5">
        <v>335</v>
      </c>
      <c r="N83" s="5">
        <v>99.1</v>
      </c>
      <c r="O83" s="5" t="s">
        <v>36</v>
      </c>
      <c r="P83" s="3" t="s">
        <v>885</v>
      </c>
      <c r="Q83" s="91" t="s">
        <v>36</v>
      </c>
      <c r="R83" s="3">
        <f t="shared" si="6"/>
        <v>52041</v>
      </c>
      <c r="S83" s="3" t="s">
        <v>37</v>
      </c>
      <c r="T83" s="3" t="s">
        <v>136</v>
      </c>
      <c r="U83" s="3" t="s">
        <v>951</v>
      </c>
      <c r="V83" s="3" t="s">
        <v>40</v>
      </c>
      <c r="W83" s="3" t="s">
        <v>952</v>
      </c>
      <c r="X83" s="3" t="s">
        <v>953</v>
      </c>
      <c r="Y83" s="3" t="s">
        <v>954</v>
      </c>
      <c r="Z83" s="3" t="s">
        <v>955</v>
      </c>
      <c r="AA83" s="4" t="s">
        <v>956</v>
      </c>
      <c r="AB83" s="3" t="s">
        <v>957</v>
      </c>
      <c r="AC83" s="83" t="s">
        <v>958</v>
      </c>
      <c r="AD83" s="109" t="s">
        <v>959</v>
      </c>
      <c r="AE83" s="62" t="s">
        <v>960</v>
      </c>
      <c r="AF83"/>
      <c r="AG83" s="96"/>
    </row>
    <row r="84" spans="1:33" x14ac:dyDescent="0.25">
      <c r="A84" s="105">
        <f t="shared" si="7"/>
        <v>79</v>
      </c>
      <c r="B84" s="13">
        <v>83</v>
      </c>
      <c r="C84" s="14" t="s">
        <v>32</v>
      </c>
      <c r="D84" s="5">
        <v>53129</v>
      </c>
      <c r="E84" s="5">
        <v>54634</v>
      </c>
      <c r="F84" s="5">
        <v>1506</v>
      </c>
      <c r="G84" s="5" t="s">
        <v>961</v>
      </c>
      <c r="H84" s="5" t="s">
        <v>962</v>
      </c>
      <c r="I84" s="5" t="s">
        <v>963</v>
      </c>
      <c r="J84" s="5">
        <v>1848</v>
      </c>
      <c r="K84" s="6">
        <v>0</v>
      </c>
      <c r="L84" s="5">
        <v>89.27</v>
      </c>
      <c r="M84" s="5">
        <v>504</v>
      </c>
      <c r="N84" s="5">
        <v>99.6</v>
      </c>
      <c r="O84" s="5" t="s">
        <v>36</v>
      </c>
      <c r="P84" s="3" t="s">
        <v>885</v>
      </c>
      <c r="Q84" s="91" t="s">
        <v>36</v>
      </c>
      <c r="R84" s="3">
        <f t="shared" si="6"/>
        <v>53129</v>
      </c>
      <c r="S84" s="3" t="s">
        <v>37</v>
      </c>
      <c r="T84" s="3" t="s">
        <v>964</v>
      </c>
      <c r="U84" s="3" t="s">
        <v>39</v>
      </c>
      <c r="V84" s="3" t="s">
        <v>227</v>
      </c>
      <c r="W84" s="3" t="s">
        <v>965</v>
      </c>
      <c r="X84" s="3" t="s">
        <v>966</v>
      </c>
      <c r="Y84" s="3" t="s">
        <v>933</v>
      </c>
      <c r="Z84" s="3" t="s">
        <v>967</v>
      </c>
      <c r="AA84" s="4" t="s">
        <v>968</v>
      </c>
      <c r="AB84" s="3" t="s">
        <v>969</v>
      </c>
      <c r="AC84" s="83" t="s">
        <v>970</v>
      </c>
      <c r="AD84" s="109" t="s">
        <v>971</v>
      </c>
      <c r="AE84" s="29" t="s">
        <v>972</v>
      </c>
    </row>
    <row r="85" spans="1:33" x14ac:dyDescent="0.25">
      <c r="A85" s="105">
        <f t="shared" si="7"/>
        <v>80</v>
      </c>
      <c r="B85" s="13">
        <v>84</v>
      </c>
      <c r="C85" s="14" t="s">
        <v>32</v>
      </c>
      <c r="D85" s="5">
        <v>54637</v>
      </c>
      <c r="E85" s="5">
        <v>54864</v>
      </c>
      <c r="F85" s="5">
        <v>228</v>
      </c>
      <c r="G85" s="5" t="s">
        <v>973</v>
      </c>
      <c r="H85" s="5" t="s">
        <v>974</v>
      </c>
      <c r="I85" s="5" t="s">
        <v>975</v>
      </c>
      <c r="J85" s="5">
        <v>276</v>
      </c>
      <c r="K85" s="6">
        <v>7.9599999999999995E-30</v>
      </c>
      <c r="L85" s="5">
        <v>79.22</v>
      </c>
      <c r="M85" s="5">
        <v>77</v>
      </c>
      <c r="N85" s="5">
        <v>100</v>
      </c>
      <c r="O85" s="18" t="s">
        <v>976</v>
      </c>
      <c r="P85" s="53" t="s">
        <v>977</v>
      </c>
      <c r="Q85" s="50" t="s">
        <v>76</v>
      </c>
      <c r="R85" s="53">
        <v>54637</v>
      </c>
      <c r="S85" s="53" t="s">
        <v>37</v>
      </c>
      <c r="T85" s="53" t="s">
        <v>978</v>
      </c>
      <c r="U85" s="53" t="s">
        <v>979</v>
      </c>
      <c r="V85" s="53" t="s">
        <v>980</v>
      </c>
      <c r="W85" s="53" t="s">
        <v>981</v>
      </c>
      <c r="X85" s="53" t="s">
        <v>982</v>
      </c>
      <c r="Y85" s="53" t="s">
        <v>983</v>
      </c>
      <c r="Z85" s="53" t="s">
        <v>984</v>
      </c>
      <c r="AA85" s="36">
        <v>54637</v>
      </c>
      <c r="AB85" s="53" t="s">
        <v>985</v>
      </c>
      <c r="AC85" s="140" t="s">
        <v>986</v>
      </c>
      <c r="AD85" s="129" t="s">
        <v>46</v>
      </c>
      <c r="AE85" s="29" t="s">
        <v>100</v>
      </c>
    </row>
    <row r="86" spans="1:33" x14ac:dyDescent="0.25">
      <c r="A86" s="105">
        <f t="shared" si="7"/>
        <v>81</v>
      </c>
      <c r="B86" s="13">
        <v>85</v>
      </c>
      <c r="C86" s="14" t="s">
        <v>32</v>
      </c>
      <c r="D86" s="5">
        <v>54867</v>
      </c>
      <c r="E86" s="5">
        <v>55154</v>
      </c>
      <c r="F86" s="5">
        <v>288</v>
      </c>
      <c r="G86" s="5" t="s">
        <v>987</v>
      </c>
      <c r="H86" s="5" t="s">
        <v>988</v>
      </c>
      <c r="I86" s="5" t="s">
        <v>989</v>
      </c>
      <c r="J86" s="5">
        <v>429</v>
      </c>
      <c r="K86" s="6">
        <v>0</v>
      </c>
      <c r="L86" s="5">
        <v>91.58</v>
      </c>
      <c r="M86" s="5">
        <v>95</v>
      </c>
      <c r="N86" s="5">
        <v>99</v>
      </c>
      <c r="O86" s="19" t="s">
        <v>990</v>
      </c>
      <c r="P86" s="55" t="s">
        <v>991</v>
      </c>
      <c r="Q86" s="56" t="s">
        <v>76</v>
      </c>
      <c r="R86" s="55">
        <v>54867</v>
      </c>
      <c r="S86" s="55" t="s">
        <v>37</v>
      </c>
      <c r="T86" s="55" t="s">
        <v>992</v>
      </c>
      <c r="U86" s="55" t="s">
        <v>993</v>
      </c>
      <c r="V86" s="55" t="s">
        <v>994</v>
      </c>
      <c r="W86" s="55" t="s">
        <v>167</v>
      </c>
      <c r="X86" s="55" t="s">
        <v>995</v>
      </c>
      <c r="Y86" s="55" t="s">
        <v>996</v>
      </c>
      <c r="Z86" s="55" t="s">
        <v>997</v>
      </c>
      <c r="AA86" s="39">
        <v>54867</v>
      </c>
      <c r="AB86" s="55" t="s">
        <v>998</v>
      </c>
      <c r="AC86" s="141" t="s">
        <v>999</v>
      </c>
      <c r="AD86" s="129" t="s">
        <v>46</v>
      </c>
      <c r="AE86" s="68" t="s">
        <v>100</v>
      </c>
    </row>
    <row r="87" spans="1:33" x14ac:dyDescent="0.25">
      <c r="A87" s="105">
        <f t="shared" si="7"/>
        <v>82</v>
      </c>
      <c r="B87" s="13">
        <v>86</v>
      </c>
      <c r="C87" s="14" t="s">
        <v>32</v>
      </c>
      <c r="D87" s="5">
        <v>55154</v>
      </c>
      <c r="E87" s="5">
        <v>55576</v>
      </c>
      <c r="F87" s="5">
        <v>423</v>
      </c>
      <c r="G87" s="5" t="s">
        <v>1000</v>
      </c>
      <c r="H87" s="5" t="s">
        <v>1001</v>
      </c>
      <c r="I87" s="5" t="s">
        <v>1002</v>
      </c>
      <c r="J87" s="5">
        <v>568</v>
      </c>
      <c r="K87" s="6">
        <v>0</v>
      </c>
      <c r="L87" s="5">
        <v>92.81</v>
      </c>
      <c r="M87" s="5">
        <v>140</v>
      </c>
      <c r="N87" s="5">
        <v>100</v>
      </c>
      <c r="O87" s="19" t="s">
        <v>1003</v>
      </c>
      <c r="P87" s="55" t="s">
        <v>163</v>
      </c>
      <c r="Q87" s="56" t="s">
        <v>76</v>
      </c>
      <c r="R87" s="55">
        <v>55154</v>
      </c>
      <c r="S87" s="55" t="s">
        <v>37</v>
      </c>
      <c r="T87" s="55" t="s">
        <v>1004</v>
      </c>
      <c r="U87" s="55" t="s">
        <v>150</v>
      </c>
      <c r="V87" s="55" t="s">
        <v>1005</v>
      </c>
      <c r="W87" s="55" t="s">
        <v>1006</v>
      </c>
      <c r="X87" s="55" t="s">
        <v>1007</v>
      </c>
      <c r="Y87" s="55" t="s">
        <v>1008</v>
      </c>
      <c r="Z87" s="55" t="s">
        <v>1009</v>
      </c>
      <c r="AA87" s="39">
        <v>55154</v>
      </c>
      <c r="AB87" s="55" t="s">
        <v>1010</v>
      </c>
      <c r="AC87" s="141" t="s">
        <v>1011</v>
      </c>
      <c r="AD87" s="84" t="s">
        <v>1012</v>
      </c>
    </row>
    <row r="88" spans="1:33" x14ac:dyDescent="0.25">
      <c r="A88" s="126">
        <f t="shared" si="7"/>
        <v>83</v>
      </c>
      <c r="B88" s="124" t="s">
        <v>1013</v>
      </c>
      <c r="C88" s="5" t="s">
        <v>32</v>
      </c>
      <c r="D88" s="5">
        <v>55576</v>
      </c>
      <c r="E88" s="5">
        <v>55950</v>
      </c>
      <c r="G88" s="5" t="s">
        <v>1014</v>
      </c>
      <c r="O88" s="125" t="s">
        <v>1015</v>
      </c>
      <c r="P88" s="3" t="s">
        <v>1016</v>
      </c>
      <c r="Q88" s="91" t="s">
        <v>795</v>
      </c>
      <c r="R88" s="3">
        <v>55576</v>
      </c>
      <c r="S88" s="3">
        <v>375</v>
      </c>
      <c r="T88" s="3" t="s">
        <v>117</v>
      </c>
      <c r="U88" s="3" t="s">
        <v>510</v>
      </c>
      <c r="V88" s="3" t="s">
        <v>1017</v>
      </c>
      <c r="W88" s="3" t="s">
        <v>1018</v>
      </c>
      <c r="X88" s="3" t="s">
        <v>1019</v>
      </c>
      <c r="Y88" s="3" t="s">
        <v>1020</v>
      </c>
      <c r="Z88" s="3" t="s">
        <v>1021</v>
      </c>
      <c r="AA88" s="4">
        <v>55576</v>
      </c>
      <c r="AB88" s="3" t="s">
        <v>1022</v>
      </c>
      <c r="AC88" s="83" t="s">
        <v>1023</v>
      </c>
      <c r="AD88" s="109" t="s">
        <v>1024</v>
      </c>
    </row>
    <row r="89" spans="1:33" x14ac:dyDescent="0.25">
      <c r="A89" s="105">
        <f t="shared" si="7"/>
        <v>84</v>
      </c>
      <c r="B89" s="13">
        <v>87</v>
      </c>
      <c r="C89" s="14" t="s">
        <v>32</v>
      </c>
      <c r="D89" s="5">
        <v>55898</v>
      </c>
      <c r="E89" s="5">
        <v>56425</v>
      </c>
      <c r="F89" s="5">
        <v>528</v>
      </c>
      <c r="G89" s="5" t="s">
        <v>1025</v>
      </c>
      <c r="H89" s="5" t="s">
        <v>1026</v>
      </c>
      <c r="I89" s="5" t="s">
        <v>1027</v>
      </c>
      <c r="J89" s="5">
        <v>297</v>
      </c>
      <c r="K89" s="6">
        <v>2.8999999999999999E-30</v>
      </c>
      <c r="L89" s="5">
        <v>54.22</v>
      </c>
      <c r="M89" s="5">
        <v>170</v>
      </c>
      <c r="N89" s="5">
        <v>97.6</v>
      </c>
      <c r="O89" s="60" t="s">
        <v>1028</v>
      </c>
      <c r="P89" s="3" t="s">
        <v>1029</v>
      </c>
      <c r="Q89" s="91" t="s">
        <v>76</v>
      </c>
      <c r="R89" s="22">
        <v>55934</v>
      </c>
      <c r="S89" s="3">
        <v>492</v>
      </c>
      <c r="T89" s="3" t="s">
        <v>1030</v>
      </c>
      <c r="U89" s="3" t="s">
        <v>1031</v>
      </c>
      <c r="V89" s="3" t="s">
        <v>1032</v>
      </c>
      <c r="W89" s="3" t="s">
        <v>1033</v>
      </c>
      <c r="X89" s="3" t="s">
        <v>1034</v>
      </c>
      <c r="Y89" s="3" t="s">
        <v>1035</v>
      </c>
      <c r="Z89" s="3" t="s">
        <v>1036</v>
      </c>
      <c r="AA89" s="22" t="s">
        <v>1037</v>
      </c>
      <c r="AB89" s="3" t="s">
        <v>1038</v>
      </c>
      <c r="AC89" s="83" t="s">
        <v>1039</v>
      </c>
      <c r="AD89" s="109" t="s">
        <v>1024</v>
      </c>
      <c r="AE89" s="152" t="s">
        <v>1040</v>
      </c>
    </row>
    <row r="90" spans="1:33" x14ac:dyDescent="0.25">
      <c r="A90" s="126">
        <f t="shared" si="7"/>
        <v>85</v>
      </c>
      <c r="B90" s="65">
        <v>88</v>
      </c>
      <c r="C90" s="14" t="s">
        <v>32</v>
      </c>
      <c r="D90" s="5">
        <v>56431</v>
      </c>
      <c r="E90" s="5">
        <v>56631</v>
      </c>
      <c r="F90" s="5">
        <v>201</v>
      </c>
      <c r="G90" s="5" t="s">
        <v>1041</v>
      </c>
      <c r="H90" s="5" t="s">
        <v>1042</v>
      </c>
      <c r="I90" s="5" t="s">
        <v>1043</v>
      </c>
      <c r="J90" s="5">
        <v>81</v>
      </c>
      <c r="K90" s="5">
        <v>9.08</v>
      </c>
      <c r="L90" s="5">
        <v>63.04</v>
      </c>
      <c r="M90" s="5">
        <v>46</v>
      </c>
      <c r="N90" s="5">
        <v>24.3</v>
      </c>
      <c r="O90" s="37" t="s">
        <v>1044</v>
      </c>
      <c r="P90" s="3" t="s">
        <v>1045</v>
      </c>
      <c r="Q90" s="91" t="s">
        <v>76</v>
      </c>
      <c r="R90" s="21">
        <v>56422</v>
      </c>
      <c r="S90" s="3">
        <v>210</v>
      </c>
      <c r="T90" s="3" t="s">
        <v>331</v>
      </c>
      <c r="U90" s="3" t="s">
        <v>118</v>
      </c>
      <c r="V90" s="3" t="s">
        <v>1046</v>
      </c>
      <c r="W90" s="3" t="s">
        <v>1047</v>
      </c>
      <c r="X90" s="3" t="s">
        <v>1048</v>
      </c>
      <c r="Y90" s="3" t="s">
        <v>1049</v>
      </c>
      <c r="Z90" s="3" t="s">
        <v>1050</v>
      </c>
      <c r="AA90" s="22" t="s">
        <v>1051</v>
      </c>
      <c r="AB90" s="3" t="s">
        <v>1052</v>
      </c>
      <c r="AC90" s="83" t="s">
        <v>1053</v>
      </c>
      <c r="AD90" s="129" t="s">
        <v>46</v>
      </c>
      <c r="AE90" s="29" t="s">
        <v>1054</v>
      </c>
    </row>
    <row r="91" spans="1:33" x14ac:dyDescent="0.25">
      <c r="A91" s="105">
        <f t="shared" si="7"/>
        <v>86</v>
      </c>
      <c r="B91" s="13">
        <v>89</v>
      </c>
      <c r="C91" s="14" t="s">
        <v>32</v>
      </c>
      <c r="D91" s="5">
        <v>56663</v>
      </c>
      <c r="E91" s="5">
        <v>57037</v>
      </c>
      <c r="F91" s="5">
        <v>375</v>
      </c>
      <c r="G91" s="5" t="s">
        <v>1055</v>
      </c>
      <c r="H91" s="5" t="s">
        <v>1056</v>
      </c>
      <c r="I91" s="5" t="s">
        <v>1057</v>
      </c>
      <c r="J91" s="5">
        <v>352</v>
      </c>
      <c r="K91" s="6">
        <v>8.0899999999999994E-40</v>
      </c>
      <c r="L91" s="5">
        <v>70.25</v>
      </c>
      <c r="M91" s="5">
        <v>123</v>
      </c>
      <c r="N91" s="5">
        <v>93.8</v>
      </c>
      <c r="O91" s="37" t="s">
        <v>1058</v>
      </c>
      <c r="P91" s="3" t="s">
        <v>1059</v>
      </c>
      <c r="Q91" s="91" t="s">
        <v>76</v>
      </c>
      <c r="R91" s="5">
        <f t="shared" si="6"/>
        <v>56663</v>
      </c>
      <c r="S91" s="3" t="s">
        <v>37</v>
      </c>
      <c r="T91" s="3" t="s">
        <v>1060</v>
      </c>
      <c r="U91" s="3" t="s">
        <v>150</v>
      </c>
      <c r="V91" s="3" t="s">
        <v>1061</v>
      </c>
      <c r="W91" s="3" t="s">
        <v>1062</v>
      </c>
      <c r="X91" s="3" t="s">
        <v>1063</v>
      </c>
      <c r="Y91" s="3" t="s">
        <v>1064</v>
      </c>
      <c r="Z91" s="3" t="s">
        <v>1065</v>
      </c>
      <c r="AA91" s="24" t="s">
        <v>1066</v>
      </c>
      <c r="AB91" s="3" t="s">
        <v>1067</v>
      </c>
      <c r="AC91" s="83" t="s">
        <v>1068</v>
      </c>
      <c r="AD91" s="129" t="s">
        <v>46</v>
      </c>
      <c r="AE91" s="29" t="s">
        <v>100</v>
      </c>
    </row>
    <row r="92" spans="1:33" x14ac:dyDescent="0.25">
      <c r="A92" s="105">
        <f t="shared" si="7"/>
        <v>87</v>
      </c>
      <c r="B92" s="13">
        <v>90</v>
      </c>
      <c r="C92" s="14" t="s">
        <v>32</v>
      </c>
      <c r="D92" s="5">
        <v>57034</v>
      </c>
      <c r="E92" s="5">
        <v>57414</v>
      </c>
      <c r="F92" s="5">
        <v>381</v>
      </c>
      <c r="G92" s="5" t="s">
        <v>1069</v>
      </c>
      <c r="H92" s="5" t="s">
        <v>1070</v>
      </c>
      <c r="I92" s="5" t="s">
        <v>1071</v>
      </c>
      <c r="J92" s="5">
        <v>617</v>
      </c>
      <c r="K92" s="6">
        <v>0</v>
      </c>
      <c r="L92" s="5">
        <v>95.24</v>
      </c>
      <c r="M92" s="5">
        <v>126</v>
      </c>
      <c r="N92" s="5">
        <v>92.6</v>
      </c>
      <c r="O92" s="3" t="s">
        <v>1072</v>
      </c>
      <c r="P92" s="3" t="s">
        <v>1073</v>
      </c>
      <c r="Q92" s="91" t="s">
        <v>76</v>
      </c>
      <c r="R92" s="5">
        <f t="shared" si="6"/>
        <v>57034</v>
      </c>
      <c r="S92" s="3" t="s">
        <v>37</v>
      </c>
      <c r="T92" s="3" t="s">
        <v>331</v>
      </c>
      <c r="U92" s="3" t="s">
        <v>150</v>
      </c>
      <c r="V92" s="3" t="s">
        <v>1074</v>
      </c>
      <c r="W92" s="3" t="s">
        <v>1075</v>
      </c>
      <c r="X92" s="3" t="s">
        <v>1076</v>
      </c>
      <c r="Y92" s="3" t="s">
        <v>1077</v>
      </c>
      <c r="Z92" s="3" t="s">
        <v>1078</v>
      </c>
      <c r="AA92" s="25" t="s">
        <v>1079</v>
      </c>
      <c r="AB92" s="3" t="s">
        <v>1080</v>
      </c>
      <c r="AC92" s="83" t="s">
        <v>1081</v>
      </c>
      <c r="AD92" s="109" t="s">
        <v>1024</v>
      </c>
      <c r="AE92" s="29" t="s">
        <v>1082</v>
      </c>
    </row>
    <row r="94" spans="1:33" x14ac:dyDescent="0.25">
      <c r="A94" s="10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Profile_Soos_Annotated_BLAST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Rueschhoff, Elizabeth Dushlek</dc:creator>
  <cp:keywords/>
  <dc:description/>
  <cp:lastModifiedBy>Connerly, Pamela Lucas</cp:lastModifiedBy>
  <cp:revision/>
  <dcterms:created xsi:type="dcterms:W3CDTF">2023-01-16T21:51:46Z</dcterms:created>
  <dcterms:modified xsi:type="dcterms:W3CDTF">2023-05-01T23:33:05Z</dcterms:modified>
  <cp:category/>
  <cp:contentStatus/>
</cp:coreProperties>
</file>