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5" windowWidth="20730" windowHeight="11355" tabRatio="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<sst xmlns="http://schemas.openxmlformats.org/spreadsheetml/2006/main" count="20" uniqueCount="20">
  <si>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ClaI (mm)</t>
  </si>
  <si>
    <t>BamHI (Kb)</t>
  </si>
  <si>
    <t>BamHI (mm)</t>
  </si>
  <si>
    <t>ClaI (Kb)</t>
  </si>
  <si>
    <t>EcoRI (mm)</t>
  </si>
  <si>
    <t>EcoRI (Kb)</t>
  </si>
  <si>
    <t>HaeIII (Kb)</t>
  </si>
  <si>
    <t>R-squared=</t>
  </si>
  <si>
    <t xml:space="preserve">a = </t>
  </si>
  <si>
    <t xml:space="preserve">b = </t>
  </si>
  <si>
    <t>Log10(Kb) = a(mm) + b</t>
  </si>
  <si>
    <t>Linear Model:</t>
  </si>
  <si>
    <t>Predicted 1 Kb Ladder Sizes (Kb)</t>
  </si>
  <si>
    <t>HindIII (mm)</t>
  </si>
  <si>
    <t>HindIII (Kb)</t>
  </si>
  <si>
    <t>HaeIII (mm)</t>
  </si>
  <si>
    <t>Log  Ladder (Log10 kbp)</t>
  </si>
  <si>
    <t>1Kb Ladder (kbp)</t>
  </si>
  <si>
    <t>1 KB Ladder (mm)</t>
  </si>
  <si>
    <t xml:space="preserve">DNA Fragment Size Estimation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</si>
</sst>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J9" sqref="J9"/>
    </sheetView>
  </sheetViews>
  <sheetFormatPr defaultColWidth="11.00390625" defaultRowHeight="12.75"/>
  <cols>
    <col min="1" max="1" width="11.875" style="0" customWidth="1"/>
    <col min="2" max="2" width="11.00390625" style="0" customWidth="1"/>
    <col min="3" max="3" width="9.00390625" style="0" customWidth="1"/>
    <col min="4" max="13" width="8.00390625" style="0" customWidth="1"/>
  </cols>
  <sheetData>
    <row r="1" ht="18">
      <c r="A1" s="6" t="s">
        <v>19</v>
      </c>
    </row>
    <row r="3" spans="1:14" ht="51">
      <c r="A3" s="1" t="s">
        <v>17</v>
      </c>
      <c r="B3" s="1" t="s">
        <v>16</v>
      </c>
      <c r="C3" s="1" t="s">
        <v>18</v>
      </c>
      <c r="D3" s="1" t="s">
        <v>2</v>
      </c>
      <c r="E3" s="1" t="s">
        <v>1</v>
      </c>
      <c r="F3" s="1" t="s">
        <v>0</v>
      </c>
      <c r="G3" s="1" t="s">
        <v>3</v>
      </c>
      <c r="H3" s="1" t="s">
        <v>4</v>
      </c>
      <c r="I3" s="1" t="s">
        <v>5</v>
      </c>
      <c r="J3" s="1" t="s">
        <v>15</v>
      </c>
      <c r="K3" s="1" t="s">
        <v>6</v>
      </c>
      <c r="L3" s="1" t="s">
        <v>13</v>
      </c>
      <c r="M3" s="1" t="s">
        <v>14</v>
      </c>
      <c r="N3" s="1" t="s">
        <v>12</v>
      </c>
    </row>
    <row r="4" spans="1:14" ht="12.75">
      <c r="A4">
        <v>10</v>
      </c>
      <c r="B4">
        <f>LOG10(A4)</f>
        <v>1</v>
      </c>
      <c r="C4">
        <v>38</v>
      </c>
      <c r="D4">
        <v>36</v>
      </c>
      <c r="E4" s="4">
        <f>IF(D4&gt;0,10^(TREND($B$4:$B$13,$C$4:$C$13,D4)),"")</f>
        <v>9.873629611209777</v>
      </c>
      <c r="F4">
        <v>41</v>
      </c>
      <c r="G4" s="4">
        <f>IF(F4&gt;0,10^(TREND($B$4:$B$13,$C$4:$C$13,F4)),"")</f>
        <v>7.783651043865829</v>
      </c>
      <c r="H4">
        <v>32</v>
      </c>
      <c r="I4" s="4">
        <f>IF(H4&gt;0,10^(TREND($B$4:$B$13,$C$4:$C$13,H4)),"")</f>
        <v>11.94294990932878</v>
      </c>
      <c r="J4">
        <v>91</v>
      </c>
      <c r="K4" s="4">
        <f>IF(J4&gt;0,10^(TREND($B$4:$B$13,$C$4:$C$13,J4)),"")</f>
        <v>0.7215204029912585</v>
      </c>
      <c r="L4">
        <v>32</v>
      </c>
      <c r="M4" s="4">
        <f>IF(L4&gt;0,10^(TREND($B$4:$B$13,$C$4:$C$13,L4)),"")</f>
        <v>11.94294990932878</v>
      </c>
      <c r="N4" s="4">
        <f>IF(C4&gt;0,10^(TREND($B$4:$B$13,$C$4:$C$13,C4)),"")</f>
        <v>8.97758326695765</v>
      </c>
    </row>
    <row r="5" spans="1:14" ht="12.75">
      <c r="A5">
        <v>8</v>
      </c>
      <c r="B5">
        <f aca="true" t="shared" si="0" ref="B5:B13">LOG10(A5)</f>
        <v>0.9030899869919435</v>
      </c>
      <c r="C5">
        <v>41</v>
      </c>
      <c r="D5">
        <v>40</v>
      </c>
      <c r="E5" s="4">
        <f aca="true" t="shared" si="1" ref="E5:E13">IF(D5&gt;0,10^(TREND($B$4:$B$13,$C$4:$C$13,D5)),"")</f>
        <v>8.162854440443486</v>
      </c>
      <c r="F5">
        <v>43</v>
      </c>
      <c r="G5" s="4">
        <f aca="true" t="shared" si="2" ref="G5:G17">IF(F5&gt;0,10^(TREND($B$4:$B$13,$C$4:$C$13,F5)),"")</f>
        <v>7.077273314760831</v>
      </c>
      <c r="I5" s="4">
        <f aca="true" t="shared" si="3" ref="I5:I17">IF(H5&gt;0,10^(TREND($B$4:$B$13,$C$4:$C$13,H5)),"")</f>
      </c>
      <c r="J5">
        <v>95</v>
      </c>
      <c r="K5" s="4">
        <f aca="true" t="shared" si="4" ref="K5:K17">IF(J5&gt;0,10^(TREND($B$4:$B$13,$C$4:$C$13,J5)),"")</f>
        <v>0.5965046550602912</v>
      </c>
      <c r="M5" s="4">
        <f aca="true" t="shared" si="5" ref="M5:M17">IF(L5&gt;0,10^(TREND($B$4:$B$13,$C$4:$C$13,L5)),"")</f>
      </c>
      <c r="N5" s="4">
        <f aca="true" t="shared" si="6" ref="N5:N13">IF(C5&gt;0,10^(TREND($B$4:$B$13,$C$4:$C$13,C5)),"")</f>
        <v>7.783651043865829</v>
      </c>
    </row>
    <row r="6" spans="1:14" ht="12.75">
      <c r="A6">
        <v>6</v>
      </c>
      <c r="B6">
        <f t="shared" si="0"/>
        <v>0.7781512503836436</v>
      </c>
      <c r="C6">
        <v>46</v>
      </c>
      <c r="D6">
        <v>56</v>
      </c>
      <c r="E6" s="4">
        <f t="shared" si="1"/>
        <v>3.8133172247267906</v>
      </c>
      <c r="F6">
        <v>46</v>
      </c>
      <c r="G6" s="4">
        <f t="shared" si="2"/>
        <v>6.136064037067959</v>
      </c>
      <c r="I6" s="4">
        <f t="shared" si="3"/>
      </c>
      <c r="J6">
        <v>99</v>
      </c>
      <c r="K6" s="4">
        <f t="shared" si="4"/>
        <v>0.49315002324737867</v>
      </c>
      <c r="M6" s="4">
        <f t="shared" si="5"/>
      </c>
      <c r="N6" s="4">
        <f t="shared" si="6"/>
        <v>6.136064037067959</v>
      </c>
    </row>
    <row r="7" spans="1:14" ht="12.75">
      <c r="A7">
        <v>5</v>
      </c>
      <c r="B7">
        <f t="shared" si="0"/>
        <v>0.6989700043360189</v>
      </c>
      <c r="C7">
        <v>49</v>
      </c>
      <c r="D7">
        <v>65</v>
      </c>
      <c r="E7" s="4">
        <f t="shared" si="1"/>
        <v>2.4852763196847736</v>
      </c>
      <c r="F7">
        <v>51</v>
      </c>
      <c r="G7" s="4">
        <f t="shared" si="2"/>
        <v>4.837226342086739</v>
      </c>
      <c r="I7" s="4">
        <f t="shared" si="3"/>
      </c>
      <c r="J7">
        <v>118</v>
      </c>
      <c r="K7" s="4">
        <f t="shared" si="4"/>
        <v>0.1997394530801458</v>
      </c>
      <c r="M7" s="4">
        <f t="shared" si="5"/>
      </c>
      <c r="N7" s="4">
        <f t="shared" si="6"/>
        <v>5.320026540231351</v>
      </c>
    </row>
    <row r="8" spans="1:14" ht="12.75">
      <c r="A8">
        <v>4</v>
      </c>
      <c r="B8">
        <f t="shared" si="0"/>
        <v>0.6020599913279624</v>
      </c>
      <c r="C8">
        <v>54</v>
      </c>
      <c r="D8">
        <v>68</v>
      </c>
      <c r="E8" s="4">
        <f t="shared" si="1"/>
        <v>2.154758473943393</v>
      </c>
      <c r="F8">
        <v>53</v>
      </c>
      <c r="G8" s="4">
        <f t="shared" si="2"/>
        <v>4.398240968843046</v>
      </c>
      <c r="I8" s="4">
        <f t="shared" si="3"/>
      </c>
      <c r="K8" s="4">
        <f t="shared" si="4"/>
      </c>
      <c r="M8" s="4">
        <f t="shared" si="5"/>
      </c>
      <c r="N8" s="4">
        <f t="shared" si="6"/>
        <v>4.193921765735748</v>
      </c>
    </row>
    <row r="9" spans="1:14" ht="12.75">
      <c r="A9">
        <v>3</v>
      </c>
      <c r="B9">
        <f t="shared" si="0"/>
        <v>0.47712125471966244</v>
      </c>
      <c r="C9">
        <v>60</v>
      </c>
      <c r="D9">
        <v>75</v>
      </c>
      <c r="E9" s="4">
        <f t="shared" si="1"/>
        <v>1.5444993632413406</v>
      </c>
      <c r="F9">
        <v>58</v>
      </c>
      <c r="G9" s="4">
        <f t="shared" si="2"/>
        <v>3.467253103098124</v>
      </c>
      <c r="I9" s="4">
        <f t="shared" si="3"/>
      </c>
      <c r="K9" s="4">
        <f t="shared" si="4"/>
      </c>
      <c r="M9" s="4">
        <f t="shared" si="5"/>
      </c>
      <c r="N9" s="4">
        <f t="shared" si="6"/>
        <v>3.152594807216672</v>
      </c>
    </row>
    <row r="10" spans="1:14" ht="12.75">
      <c r="A10">
        <v>2</v>
      </c>
      <c r="B10">
        <f t="shared" si="0"/>
        <v>0.3010299956639812</v>
      </c>
      <c r="C10" s="3">
        <v>69</v>
      </c>
      <c r="D10" s="3">
        <v>81</v>
      </c>
      <c r="E10" s="4">
        <f t="shared" si="1"/>
        <v>1.1610089420563847</v>
      </c>
      <c r="F10" s="3">
        <v>62</v>
      </c>
      <c r="G10" s="4">
        <f t="shared" si="2"/>
        <v>2.8664922124112517</v>
      </c>
      <c r="I10" s="4">
        <f t="shared" si="3"/>
      </c>
      <c r="K10" s="4">
        <f t="shared" si="4"/>
      </c>
      <c r="M10" s="4">
        <f t="shared" si="5"/>
      </c>
      <c r="N10" s="4">
        <f t="shared" si="6"/>
        <v>2.0546596986821957</v>
      </c>
    </row>
    <row r="11" spans="1:14" ht="12.75">
      <c r="A11">
        <v>1.5</v>
      </c>
      <c r="B11">
        <f t="shared" si="0"/>
        <v>0.17609125905568124</v>
      </c>
      <c r="C11">
        <v>76</v>
      </c>
      <c r="D11" s="3">
        <v>83</v>
      </c>
      <c r="E11" s="4">
        <f t="shared" si="1"/>
        <v>1.0556456806076715</v>
      </c>
      <c r="F11" s="3">
        <v>67</v>
      </c>
      <c r="G11" s="4">
        <f t="shared" si="2"/>
        <v>2.259733854715089</v>
      </c>
      <c r="I11" s="4">
        <f t="shared" si="3"/>
      </c>
      <c r="K11" s="4">
        <f t="shared" si="4"/>
      </c>
      <c r="M11" s="4">
        <f t="shared" si="5"/>
      </c>
      <c r="N11" s="4">
        <f t="shared" si="6"/>
        <v>1.472750024964359</v>
      </c>
    </row>
    <row r="12" spans="1:14" ht="12.75">
      <c r="A12">
        <v>1</v>
      </c>
      <c r="B12">
        <f t="shared" si="0"/>
        <v>0</v>
      </c>
      <c r="C12">
        <v>85</v>
      </c>
      <c r="D12" s="3">
        <v>86</v>
      </c>
      <c r="E12" s="4">
        <f t="shared" si="1"/>
        <v>0.9152549588770212</v>
      </c>
      <c r="F12" s="3">
        <v>68</v>
      </c>
      <c r="G12" s="4">
        <f t="shared" si="2"/>
        <v>2.154758473943393</v>
      </c>
      <c r="I12" s="4">
        <f t="shared" si="3"/>
      </c>
      <c r="K12" s="4">
        <f t="shared" si="4"/>
      </c>
      <c r="M12" s="4">
        <f t="shared" si="5"/>
      </c>
      <c r="N12" s="4">
        <f t="shared" si="6"/>
        <v>0.9598442894090248</v>
      </c>
    </row>
    <row r="13" spans="1:14" ht="12.75">
      <c r="A13">
        <v>0.5</v>
      </c>
      <c r="B13">
        <f t="shared" si="0"/>
        <v>-0.3010299956639812</v>
      </c>
      <c r="C13">
        <v>99</v>
      </c>
      <c r="D13" s="3">
        <v>93</v>
      </c>
      <c r="E13" s="4">
        <f t="shared" si="1"/>
        <v>0.656041369964778</v>
      </c>
      <c r="F13" s="3">
        <v>73</v>
      </c>
      <c r="G13" s="4">
        <f t="shared" si="2"/>
        <v>1.698654770880477</v>
      </c>
      <c r="I13" s="4">
        <f t="shared" si="3"/>
      </c>
      <c r="K13" s="4">
        <f t="shared" si="4"/>
      </c>
      <c r="M13" s="4">
        <f t="shared" si="5"/>
      </c>
      <c r="N13" s="4">
        <f t="shared" si="6"/>
        <v>0.49315002324737867</v>
      </c>
    </row>
    <row r="14" spans="5:14" ht="12.75">
      <c r="E14" s="4">
        <f aca="true" t="shared" si="7" ref="E14:G28">IF(D14&gt;0,10^(TREND($B$4:$B$15,$C$4:$C$15,D14)),"")</f>
      </c>
      <c r="F14" s="3">
        <v>76</v>
      </c>
      <c r="G14" s="4">
        <f t="shared" si="2"/>
        <v>1.472750024964359</v>
      </c>
      <c r="I14" s="4">
        <f t="shared" si="3"/>
      </c>
      <c r="K14" s="4">
        <f t="shared" si="4"/>
      </c>
      <c r="M14" s="4">
        <f t="shared" si="5"/>
      </c>
      <c r="N14" s="4">
        <f>IF(C14&gt;0,10^(TREND($B$4:$B$15,$C$4:$C$15,C14)),"")</f>
      </c>
    </row>
    <row r="15" spans="5:14" ht="12.75">
      <c r="E15" s="4">
        <f t="shared" si="7"/>
      </c>
      <c r="F15" s="3">
        <v>92</v>
      </c>
      <c r="G15" s="4">
        <f t="shared" si="2"/>
        <v>0.6880023500220942</v>
      </c>
      <c r="I15" s="4">
        <f t="shared" si="3"/>
      </c>
      <c r="K15" s="4">
        <f t="shared" si="4"/>
      </c>
      <c r="M15" s="4">
        <f t="shared" si="5"/>
      </c>
      <c r="N15" s="4">
        <f>IF(C15&gt;0,10^(TREND($B$4:$B$15,$C$4:$C$15,C15)),"")</f>
      </c>
    </row>
    <row r="16" spans="5:14" ht="12.75">
      <c r="E16" s="4">
        <f t="shared" si="7"/>
      </c>
      <c r="F16" s="3">
        <v>102</v>
      </c>
      <c r="G16" s="4">
        <f t="shared" si="2"/>
        <v>0.42756581354802853</v>
      </c>
      <c r="I16" s="4">
        <f t="shared" si="3"/>
      </c>
      <c r="K16" s="4">
        <f t="shared" si="4"/>
      </c>
      <c r="M16" s="4">
        <f t="shared" si="5"/>
      </c>
      <c r="N16" s="4">
        <f>IF(C16&gt;0,10^(TREND($B$4:$B$15,$C$4:$C$15,C16)),"")</f>
      </c>
    </row>
    <row r="17" spans="1:13" ht="12.75">
      <c r="A17" s="2" t="s">
        <v>7</v>
      </c>
      <c r="B17">
        <f>RSQ(B4:B13,C4:C13)</f>
        <v>0.99705943092775</v>
      </c>
      <c r="E17" s="4">
        <f t="shared" si="7"/>
      </c>
      <c r="F17" s="3">
        <v>115</v>
      </c>
      <c r="G17" s="4">
        <f t="shared" si="2"/>
        <v>0.23037743619515996</v>
      </c>
      <c r="I17" s="4">
        <f t="shared" si="3"/>
      </c>
      <c r="K17" s="4">
        <f t="shared" si="4"/>
      </c>
      <c r="M17" s="4">
        <f t="shared" si="5"/>
      </c>
    </row>
    <row r="18" spans="5:13" ht="12.75">
      <c r="E18" s="4">
        <f t="shared" si="7"/>
      </c>
      <c r="G18" s="4">
        <f t="shared" si="7"/>
      </c>
      <c r="I18" s="4">
        <f aca="true" t="shared" si="8" ref="I18:I28">IF(H18&gt;0,10^(TREND($B$4:$B$15,$C$4:$C$15,H18)),"")</f>
      </c>
      <c r="K18" s="4">
        <f aca="true" t="shared" si="9" ref="K18:K28">IF(J18&gt;0,10^(TREND($B$4:$B$15,$C$4:$C$15,J18)),"")</f>
      </c>
      <c r="M18" s="4">
        <f aca="true" t="shared" si="10" ref="M18:M28">IF(L18&gt;0,10^(TREND($B$4:$B$15,$C$4:$C$15,L18)),"")</f>
      </c>
    </row>
    <row r="19" spans="1:13" ht="12.75">
      <c r="A19" s="2" t="s">
        <v>11</v>
      </c>
      <c r="B19" t="s">
        <v>10</v>
      </c>
      <c r="E19" s="4">
        <f t="shared" si="7"/>
      </c>
      <c r="G19" s="4">
        <f t="shared" si="7"/>
      </c>
      <c r="I19" s="4">
        <f t="shared" si="8"/>
      </c>
      <c r="K19" s="4">
        <f t="shared" si="9"/>
      </c>
      <c r="M19" s="4">
        <f t="shared" si="10"/>
      </c>
    </row>
    <row r="20" spans="1:13" ht="12.75">
      <c r="A20" s="5" t="s">
        <v>8</v>
      </c>
      <c r="B20">
        <f>SLOPE(B4:B13,C4:C13)</f>
        <v>-0.020658694819007093</v>
      </c>
      <c r="E20" s="4">
        <f t="shared" si="7"/>
      </c>
      <c r="G20" s="4">
        <f t="shared" si="7"/>
      </c>
      <c r="I20" s="4">
        <f t="shared" si="8"/>
      </c>
      <c r="K20" s="4">
        <f t="shared" si="9"/>
      </c>
      <c r="M20" s="4">
        <f t="shared" si="10"/>
      </c>
    </row>
    <row r="21" spans="1:13" ht="12.75">
      <c r="A21" s="5" t="s">
        <v>9</v>
      </c>
      <c r="B21">
        <f>INTERCEPT(B4:B13,C4:C13)</f>
        <v>1.738189845014229</v>
      </c>
      <c r="E21" s="4">
        <f t="shared" si="7"/>
      </c>
      <c r="G21" s="4">
        <f t="shared" si="7"/>
      </c>
      <c r="I21" s="4">
        <f t="shared" si="8"/>
      </c>
      <c r="K21" s="4">
        <f t="shared" si="9"/>
      </c>
      <c r="M21" s="4">
        <f t="shared" si="10"/>
      </c>
    </row>
    <row r="22" spans="5:13" ht="12.75">
      <c r="E22" s="4">
        <f t="shared" si="7"/>
      </c>
      <c r="G22" s="4">
        <f t="shared" si="7"/>
      </c>
      <c r="I22" s="4">
        <f t="shared" si="8"/>
      </c>
      <c r="K22" s="4">
        <f t="shared" si="9"/>
      </c>
      <c r="M22" s="4">
        <f t="shared" si="10"/>
      </c>
    </row>
    <row r="23" spans="5:13" ht="12.75">
      <c r="E23" s="4">
        <f t="shared" si="7"/>
      </c>
      <c r="G23" s="4">
        <f t="shared" si="7"/>
      </c>
      <c r="I23" s="4">
        <f t="shared" si="8"/>
      </c>
      <c r="K23" s="4">
        <f t="shared" si="9"/>
      </c>
      <c r="M23" s="4">
        <f t="shared" si="10"/>
      </c>
    </row>
    <row r="24" spans="5:13" ht="12.75">
      <c r="E24" s="4">
        <f t="shared" si="7"/>
      </c>
      <c r="G24" s="4">
        <f t="shared" si="7"/>
      </c>
      <c r="I24" s="4">
        <f t="shared" si="8"/>
      </c>
      <c r="K24" s="4">
        <f t="shared" si="9"/>
      </c>
      <c r="M24" s="4">
        <f t="shared" si="10"/>
      </c>
    </row>
    <row r="25" spans="5:13" ht="12.75">
      <c r="E25" s="4">
        <f t="shared" si="7"/>
      </c>
      <c r="G25" s="4">
        <f t="shared" si="7"/>
      </c>
      <c r="I25" s="4">
        <f t="shared" si="8"/>
      </c>
      <c r="K25" s="4">
        <f t="shared" si="9"/>
      </c>
      <c r="M25" s="4">
        <f t="shared" si="10"/>
      </c>
    </row>
    <row r="26" spans="5:13" ht="12.75">
      <c r="E26" s="4">
        <f t="shared" si="7"/>
      </c>
      <c r="G26" s="4">
        <f t="shared" si="7"/>
      </c>
      <c r="I26" s="4">
        <f t="shared" si="8"/>
      </c>
      <c r="K26" s="4">
        <f t="shared" si="9"/>
      </c>
      <c r="M26" s="4">
        <f t="shared" si="10"/>
      </c>
    </row>
    <row r="27" spans="5:13" ht="12.75">
      <c r="E27" s="4">
        <f t="shared" si="7"/>
      </c>
      <c r="G27" s="4">
        <f t="shared" si="7"/>
      </c>
      <c r="I27" s="4">
        <f t="shared" si="8"/>
      </c>
      <c r="K27" s="4">
        <f t="shared" si="9"/>
      </c>
      <c r="M27" s="4">
        <f t="shared" si="10"/>
      </c>
    </row>
    <row r="28" spans="5:13" ht="12.75">
      <c r="E28" s="4">
        <f t="shared" si="7"/>
      </c>
      <c r="G28" s="4">
        <f t="shared" si="7"/>
      </c>
      <c r="I28" s="4">
        <f t="shared" si="8"/>
      </c>
      <c r="K28" s="4">
        <f t="shared" si="9"/>
      </c>
      <c r="M28" s="4">
        <f t="shared" si="10"/>
      </c>
    </row>
  </sheetData>
  <sheetProtection/>
  <printOptions/>
  <pageMargins left="0.75" right="0.75" top="1" bottom="1" header="0.5" footer="0.5"/>
  <pageSetup fitToHeight="1" fitToWidth="1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Rinehart</dc:creator>
  <cp:keywords/>
  <dc:description/>
  <cp:lastModifiedBy>Sexton, Jacob</cp:lastModifiedBy>
  <dcterms:created xsi:type="dcterms:W3CDTF">2011-10-25T20:38:24Z</dcterms:created>
  <dcterms:modified xsi:type="dcterms:W3CDTF">2013-12-05T06:17:51Z</dcterms:modified>
  <cp:category/>
  <cp:version/>
  <cp:contentType/>
  <cp:contentStatus/>
</cp:coreProperties>
</file>